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832" windowHeight="5436" activeTab="5"/>
  </bookViews>
  <sheets>
    <sheet name="Ponderadores" sheetId="1" r:id="rId1"/>
    <sheet name="Precios C" sheetId="2" r:id="rId2"/>
    <sheet name="Canasta" sheetId="3" r:id="rId3"/>
    <sheet name="Pr Cultivos" sheetId="4" r:id="rId4"/>
    <sheet name="Indices" sheetId="5" r:id="rId5"/>
    <sheet name="Variacione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<sst xmlns="http://schemas.openxmlformats.org/spreadsheetml/2006/main" count="214" uniqueCount="90">
  <si>
    <t>CANASTA DE INSUMOS: Cultivos</t>
  </si>
  <si>
    <t>Fecha</t>
  </si>
  <si>
    <t>C1</t>
  </si>
  <si>
    <t>C21</t>
  </si>
  <si>
    <t>C22</t>
  </si>
  <si>
    <t>C23</t>
  </si>
  <si>
    <t>C3</t>
  </si>
  <si>
    <t>C41</t>
  </si>
  <si>
    <t>C42</t>
  </si>
  <si>
    <t>C51</t>
  </si>
  <si>
    <t>C52</t>
  </si>
  <si>
    <t>C53</t>
  </si>
  <si>
    <t>C54</t>
  </si>
  <si>
    <t>C55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</si>
  <si>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</si>
  <si>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</si>
  <si>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</si>
  <si>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</si>
  <si>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</si>
  <si>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</si>
  <si>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</si>
  <si>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</si>
  <si>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</si>
  <si>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$</t>
  </si>
  <si>
    <t>USD</t>
  </si>
  <si>
    <t>TC</t>
  </si>
  <si>
    <t>C43</t>
  </si>
  <si>
    <t>M/O</t>
  </si>
  <si>
    <t>Fert</t>
  </si>
  <si>
    <t>Gasoil</t>
  </si>
  <si>
    <t>Maq</t>
  </si>
  <si>
    <t>Semillas</t>
  </si>
  <si>
    <t>Agroq</t>
  </si>
  <si>
    <t>En USD</t>
  </si>
  <si>
    <t>Maquinaria</t>
  </si>
  <si>
    <t>C41.A</t>
  </si>
  <si>
    <t>C41.B</t>
  </si>
  <si>
    <t>C41.C</t>
  </si>
  <si>
    <t>Maíz</t>
  </si>
  <si>
    <t>Girasol</t>
  </si>
  <si>
    <t>Trigo</t>
  </si>
  <si>
    <t>Cebada</t>
  </si>
  <si>
    <t>Soja</t>
  </si>
  <si>
    <t>Indices</t>
  </si>
  <si>
    <t>Canasta</t>
  </si>
  <si>
    <t xml:space="preserve">Precios de Cultivos Uruguay </t>
  </si>
  <si>
    <t>Clasificación</t>
  </si>
  <si>
    <t>Mano de Obra</t>
  </si>
  <si>
    <t>Fertilizantes</t>
  </si>
  <si>
    <t>18-46-46-0</t>
  </si>
  <si>
    <t>46-0-0</t>
  </si>
  <si>
    <t>Atrazina</t>
  </si>
  <si>
    <t>2-4D</t>
  </si>
  <si>
    <t>Glifosato</t>
  </si>
  <si>
    <t>C2</t>
  </si>
  <si>
    <t>7-40-40-0</t>
  </si>
  <si>
    <t>C4</t>
  </si>
  <si>
    <t>Amortizaciones</t>
  </si>
  <si>
    <t>Siembra</t>
  </si>
  <si>
    <t>Cosecha</t>
  </si>
  <si>
    <t>C5</t>
  </si>
  <si>
    <t>C6</t>
  </si>
  <si>
    <t>Agroquímicos</t>
  </si>
  <si>
    <t>Metsulfuton</t>
  </si>
  <si>
    <t>Imidacloprid</t>
  </si>
  <si>
    <t>Tebuconazol</t>
  </si>
  <si>
    <t>Cipermetrina</t>
  </si>
  <si>
    <t>Clorpirifos</t>
  </si>
  <si>
    <t>Endosulfan</t>
  </si>
  <si>
    <t>Insumos</t>
  </si>
  <si>
    <t>Porcentajes</t>
  </si>
  <si>
    <t>C41A</t>
  </si>
  <si>
    <t>C41B</t>
  </si>
  <si>
    <t>C41C</t>
  </si>
  <si>
    <t>Tractor 120 HP</t>
  </si>
  <si>
    <t>Pulverizadora 2000 lts</t>
  </si>
  <si>
    <t>Camioneta</t>
  </si>
  <si>
    <t>Sorgo</t>
  </si>
  <si>
    <t>C56</t>
  </si>
  <si>
    <t>IPCultivos</t>
  </si>
  <si>
    <t>Canasta Cultivos</t>
  </si>
  <si>
    <t>IPI Cultivos</t>
  </si>
  <si>
    <t>Indice de Insumos de Cultivos</t>
  </si>
  <si>
    <t>Indice</t>
  </si>
  <si>
    <t>Var Mensual</t>
  </si>
  <si>
    <t>Var Anual</t>
  </si>
  <si>
    <t>Acum 12 meses</t>
  </si>
  <si>
    <t>Indice de Precios de Cultivos</t>
  </si>
  <si>
    <t>Canasta Insumos</t>
  </si>
  <si>
    <t>IP Cultivos</t>
  </si>
</sst>
</file>

<file path=xl/styles.xml><?xml version="1.0" encoding="utf-8"?>
<styleSheet xmlns="http://schemas.openxmlformats.org/spreadsheetml/2006/main">
  <numFmts count="23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0.0000"/>
    <numFmt numFmtId="171" formatCode="0.000"/>
    <numFmt numFmtId="172" formatCode="#,##0.0"/>
    <numFmt numFmtId="173" formatCode="_ * #,##0.000_ ;_ * \-#,##0.000_ ;_ * &quot;-&quot;???_ ;_ @_ "/>
    <numFmt numFmtId="174" formatCode="0.00000000"/>
    <numFmt numFmtId="175" formatCode="0.0000000"/>
    <numFmt numFmtId="176" formatCode="0.000000"/>
    <numFmt numFmtId="177" formatCode="0.00000"/>
    <numFmt numFmtId="178" formatCode="#,##0.000"/>
  </numFmts>
  <fonts count="2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8"/>
      <color indexed="10"/>
      <name val="Arial"/>
      <family val="2"/>
    </font>
    <font>
      <sz val="8"/>
      <name val="Tw Cen MT"/>
      <family val="2"/>
    </font>
    <font>
      <b/>
      <sz val="9"/>
      <name val="Tw Cen MT"/>
      <family val="2"/>
    </font>
    <font>
      <sz val="9"/>
      <name val="Tw Cen MT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.25"/>
      <name val="Tw Cen MT"/>
      <family val="2"/>
    </font>
    <font>
      <sz val="5.25"/>
      <name val="Tw Cen MT"/>
      <family val="2"/>
    </font>
    <font>
      <b/>
      <sz val="10"/>
      <name val="Tw Cen MT"/>
      <family val="2"/>
    </font>
    <font>
      <b/>
      <sz val="8"/>
      <name val="Tw Cen MT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3" xfId="0" applyFont="1" applyFill="1" applyBorder="1" applyAlignment="1">
      <alignment/>
    </xf>
    <xf numFmtId="164" fontId="2" fillId="3" borderId="3" xfId="0" applyNumberFormat="1" applyFont="1" applyFill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9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69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2" fontId="1" fillId="4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9" fillId="0" borderId="0" xfId="0" applyNumberFormat="1" applyFont="1" applyFill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center"/>
    </xf>
    <xf numFmtId="1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2" fontId="3" fillId="4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1" fontId="9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7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3" fillId="4" borderId="0" xfId="0" applyFont="1" applyFill="1" applyAlignment="1">
      <alignment/>
    </xf>
    <xf numFmtId="9" fontId="0" fillId="0" borderId="0" xfId="21" applyAlignment="1">
      <alignment/>
    </xf>
    <xf numFmtId="17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69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15" fillId="0" borderId="0" xfId="0" applyNumberFormat="1" applyFont="1" applyAlignment="1">
      <alignment horizontal="center"/>
    </xf>
    <xf numFmtId="17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4" fontId="3" fillId="2" borderId="0" xfId="0" applyNumberFormat="1" applyFont="1" applyFill="1" applyBorder="1" applyAlignment="1">
      <alignment/>
    </xf>
    <xf numFmtId="178" fontId="1" fillId="0" borderId="0" xfId="0" applyNumberFormat="1" applyFont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 applyProtection="1">
      <alignment horizontal="right"/>
      <protection locked="0"/>
    </xf>
    <xf numFmtId="2" fontId="16" fillId="0" borderId="0" xfId="0" applyNumberFormat="1" applyFont="1" applyAlignment="1">
      <alignment/>
    </xf>
    <xf numFmtId="2" fontId="16" fillId="0" borderId="0" xfId="0" applyNumberFormat="1" applyFont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Insumos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Indices!$A$3:$A$72</c:f>
              <c:str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strCache>
            </c:strRef>
          </c:cat>
          <c:val>
            <c:numRef>
              <c:f>Indices!$C$3:$C$77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Indices!$A$3:$A$72</c:f>
              <c:str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strCache>
            </c:strRef>
          </c:cat>
          <c:val>
            <c:numRef>
              <c:f>Indices!$D$3:$D$72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mooth val="0"/>
        </c:ser>
        <c:axId val="19260894"/>
        <c:axId val="39130319"/>
      </c:lineChart>
      <c:dateAx>
        <c:axId val="1926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30319"/>
        <c:crosses val="autoZero"/>
        <c:auto val="0"/>
        <c:noMultiLvlLbl val="0"/>
      </c:dateAx>
      <c:valAx>
        <c:axId val="39130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60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Indices de Precios: Granos - Insumos cultivos</a:t>
            </a:r>
            <a:r>
              <a:rPr lang="en-US" cap="none" sz="825" b="1" i="0" u="none" baseline="0"/>
              <a:t>
</a:t>
            </a:r>
            <a:r>
              <a:rPr lang="en-US" cap="none" sz="900" b="0" i="0" u="none" baseline="0"/>
              <a:t>Base Febrero 2005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886"/>
          <c:h val="0.77975"/>
        </c:manualLayout>
      </c:layout>
      <c:lineChart>
        <c:grouping val="standard"/>
        <c:varyColors val="0"/>
        <c:ser>
          <c:idx val="0"/>
          <c:order val="0"/>
          <c:tx>
            <c:v>Precios Insumos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7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Indices!$A$3:$A$93</c:f>
              <c:strCache/>
            </c:strRef>
          </c:cat>
          <c:val>
            <c:numRef>
              <c:f>Indices!$C$3:$C$93</c:f>
              <c:numCache/>
            </c:numRef>
          </c:val>
          <c:smooth val="0"/>
        </c:ser>
        <c:ser>
          <c:idx val="1"/>
          <c:order val="1"/>
          <c:tx>
            <c:v>Precios Granos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7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Indices!$A$3:$A$93</c:f>
              <c:strCache/>
            </c:strRef>
          </c:cat>
          <c:val>
            <c:numRef>
              <c:f>Indices!$B$3:$B$93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Indices!$A$3:$A$93</c:f>
              <c:strCache/>
            </c:strRef>
          </c:cat>
          <c:val>
            <c:numRef>
              <c:f>'[1]Gráficos'!$D$2:$D$89</c:f>
              <c:numCache>
                <c:ptCount val="8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</c:numCache>
            </c:numRef>
          </c:val>
          <c:smooth val="0"/>
        </c:ser>
        <c:axId val="16628552"/>
        <c:axId val="15439241"/>
      </c:lineChart>
      <c:dateAx>
        <c:axId val="1662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39241"/>
        <c:crosses val="autoZero"/>
        <c:auto val="0"/>
        <c:majorUnit val="10"/>
        <c:majorTimeUnit val="months"/>
        <c:noMultiLvlLbl val="0"/>
      </c:dateAx>
      <c:valAx>
        <c:axId val="1543924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6628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94"/>
          <c:y val="0.88625"/>
          <c:w val="0.5495"/>
          <c:h val="0.1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Precios de Insumos de Cultivos</a:t>
            </a:r>
            <a:r>
              <a:rPr lang="en-US" cap="none" sz="900" b="0" i="0" u="none" baseline="0"/>
              <a:t>
Variación acumulada 12 meses. En porcentaje</a:t>
            </a:r>
          </a:p>
        </c:rich>
      </c:tx>
      <c:layout>
        <c:manualLayout>
          <c:xMode val="factor"/>
          <c:yMode val="factor"/>
          <c:x val="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5"/>
          <c:w val="0.95425"/>
          <c:h val="0.6995"/>
        </c:manualLayout>
      </c:layout>
      <c:lineChart>
        <c:grouping val="standard"/>
        <c:varyColors val="0"/>
        <c:ser>
          <c:idx val="0"/>
          <c:order val="0"/>
          <c:tx>
            <c:v>Insumos Cultivos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Variaciones!$G$81:$G$110</c:f>
              <c:strCache/>
            </c:strRef>
          </c:cat>
          <c:val>
            <c:numRef>
              <c:f>Variaciones!$E$81:$E$110</c:f>
              <c:numCache/>
            </c:numRef>
          </c:val>
          <c:smooth val="0"/>
        </c:ser>
        <c:axId val="4735442"/>
        <c:axId val="42618979"/>
      </c:lineChart>
      <c:dateAx>
        <c:axId val="47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Indice Base Junio 05 = 100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18979"/>
        <c:crosses val="autoZero"/>
        <c:auto val="0"/>
        <c:majorUnit val="3"/>
        <c:majorTimeUnit val="months"/>
        <c:minorUnit val="3"/>
        <c:minorTimeUnit val="months"/>
        <c:noMultiLvlLbl val="0"/>
      </c:dateAx>
      <c:valAx>
        <c:axId val="42618979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4735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Precios de Cultivos</a:t>
            </a:r>
            <a:r>
              <a:rPr lang="en-US" cap="none" sz="900" b="0" i="0" u="none" baseline="0"/>
              <a:t>
Variación acumulada 12 meses. En porcentaje</a:t>
            </a:r>
          </a:p>
        </c:rich>
      </c:tx>
      <c:layout>
        <c:manualLayout>
          <c:xMode val="factor"/>
          <c:yMode val="factor"/>
          <c:x val="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75"/>
          <c:w val="1"/>
          <c:h val="0.7085"/>
        </c:manualLayout>
      </c:layout>
      <c:lineChart>
        <c:grouping val="standard"/>
        <c:varyColors val="0"/>
        <c:ser>
          <c:idx val="0"/>
          <c:order val="0"/>
          <c:tx>
            <c:v>Insumos Cultivos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Variaciones!$G$81:$G$110</c:f>
              <c:strCache/>
            </c:strRef>
          </c:cat>
          <c:val>
            <c:numRef>
              <c:f>Variaciones!$K$81:$K$110</c:f>
              <c:numCache/>
            </c:numRef>
          </c:val>
          <c:smooth val="0"/>
        </c:ser>
        <c:axId val="48026492"/>
        <c:axId val="29585245"/>
      </c:lineChart>
      <c:dateAx>
        <c:axId val="4802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Indice Base Junio 05 = 100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85245"/>
        <c:crosses val="autoZero"/>
        <c:auto val="0"/>
        <c:majorUnit val="3"/>
        <c:majorTimeUnit val="months"/>
        <c:minorUnit val="3"/>
        <c:minorTimeUnit val="months"/>
        <c:noMultiLvlLbl val="0"/>
      </c:dateAx>
      <c:valAx>
        <c:axId val="29585245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48026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12</xdr:row>
      <xdr:rowOff>85725</xdr:rowOff>
    </xdr:from>
    <xdr:to>
      <xdr:col>14</xdr:col>
      <xdr:colOff>276225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2924175" y="1743075"/>
        <a:ext cx="5838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72</xdr:row>
      <xdr:rowOff>0</xdr:rowOff>
    </xdr:from>
    <xdr:to>
      <xdr:col>12</xdr:col>
      <xdr:colOff>38100</xdr:colOff>
      <xdr:row>85</xdr:row>
      <xdr:rowOff>85725</xdr:rowOff>
    </xdr:to>
    <xdr:graphicFrame>
      <xdr:nvGraphicFramePr>
        <xdr:cNvPr id="2" name="Chart 3"/>
        <xdr:cNvGraphicFramePr/>
      </xdr:nvGraphicFramePr>
      <xdr:xfrm>
        <a:off x="3238500" y="9086850"/>
        <a:ext cx="376237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111</xdr:row>
      <xdr:rowOff>9525</xdr:rowOff>
    </xdr:from>
    <xdr:to>
      <xdr:col>4</xdr:col>
      <xdr:colOff>409575</xdr:colOff>
      <xdr:row>121</xdr:row>
      <xdr:rowOff>47625</xdr:rowOff>
    </xdr:to>
    <xdr:graphicFrame>
      <xdr:nvGraphicFramePr>
        <xdr:cNvPr id="1" name="Chart 2"/>
        <xdr:cNvGraphicFramePr/>
      </xdr:nvGraphicFramePr>
      <xdr:xfrm>
        <a:off x="809625" y="18011775"/>
        <a:ext cx="28479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111</xdr:row>
      <xdr:rowOff>19050</xdr:rowOff>
    </xdr:from>
    <xdr:to>
      <xdr:col>10</xdr:col>
      <xdr:colOff>352425</xdr:colOff>
      <xdr:row>121</xdr:row>
      <xdr:rowOff>57150</xdr:rowOff>
    </xdr:to>
    <xdr:graphicFrame>
      <xdr:nvGraphicFramePr>
        <xdr:cNvPr id="2" name="Chart 4"/>
        <xdr:cNvGraphicFramePr/>
      </xdr:nvGraphicFramePr>
      <xdr:xfrm>
        <a:off x="5248275" y="18021300"/>
        <a:ext cx="28575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asta%20C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res"/>
      <sheetName val="Precios"/>
      <sheetName val="Indices"/>
      <sheetName val="Gráficos"/>
      <sheetName val="Variaciones"/>
    </sheetNames>
    <sheetDataSet>
      <sheetData sheetId="3">
        <row r="2">
          <cell r="D2">
            <v>100</v>
          </cell>
        </row>
        <row r="3">
          <cell r="D3">
            <v>100</v>
          </cell>
        </row>
        <row r="4">
          <cell r="D4">
            <v>100</v>
          </cell>
        </row>
        <row r="5">
          <cell r="D5">
            <v>100</v>
          </cell>
        </row>
        <row r="6">
          <cell r="D6">
            <v>100</v>
          </cell>
        </row>
        <row r="7">
          <cell r="D7">
            <v>100</v>
          </cell>
        </row>
        <row r="8">
          <cell r="D8">
            <v>100</v>
          </cell>
        </row>
        <row r="9">
          <cell r="D9">
            <v>100</v>
          </cell>
        </row>
        <row r="10">
          <cell r="D10">
            <v>100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</v>
          </cell>
        </row>
        <row r="14">
          <cell r="D14">
            <v>100</v>
          </cell>
        </row>
        <row r="15">
          <cell r="D15">
            <v>100</v>
          </cell>
        </row>
        <row r="16">
          <cell r="D16">
            <v>100</v>
          </cell>
        </row>
        <row r="17">
          <cell r="D17">
            <v>100</v>
          </cell>
        </row>
        <row r="18">
          <cell r="D18">
            <v>100</v>
          </cell>
        </row>
        <row r="19">
          <cell r="D19">
            <v>100</v>
          </cell>
        </row>
        <row r="20">
          <cell r="D20">
            <v>100</v>
          </cell>
        </row>
        <row r="21">
          <cell r="D21">
            <v>100</v>
          </cell>
        </row>
        <row r="22">
          <cell r="D22">
            <v>100</v>
          </cell>
        </row>
        <row r="23">
          <cell r="D23">
            <v>100</v>
          </cell>
        </row>
        <row r="24">
          <cell r="D24">
            <v>100</v>
          </cell>
        </row>
        <row r="25">
          <cell r="D25">
            <v>100</v>
          </cell>
        </row>
        <row r="26">
          <cell r="D26">
            <v>100</v>
          </cell>
        </row>
        <row r="27">
          <cell r="D27">
            <v>100</v>
          </cell>
        </row>
        <row r="28">
          <cell r="D28">
            <v>100</v>
          </cell>
        </row>
        <row r="29">
          <cell r="D29">
            <v>100</v>
          </cell>
        </row>
        <row r="30">
          <cell r="D30">
            <v>100</v>
          </cell>
        </row>
        <row r="31">
          <cell r="D31">
            <v>100</v>
          </cell>
        </row>
        <row r="32">
          <cell r="D32">
            <v>100</v>
          </cell>
        </row>
        <row r="33">
          <cell r="D33">
            <v>100</v>
          </cell>
        </row>
        <row r="34">
          <cell r="D34">
            <v>100</v>
          </cell>
        </row>
        <row r="35">
          <cell r="D35">
            <v>100</v>
          </cell>
        </row>
        <row r="36">
          <cell r="D36">
            <v>100</v>
          </cell>
        </row>
        <row r="37">
          <cell r="D37">
            <v>100</v>
          </cell>
        </row>
        <row r="38">
          <cell r="D38">
            <v>100</v>
          </cell>
        </row>
        <row r="39">
          <cell r="D39">
            <v>100</v>
          </cell>
        </row>
        <row r="40">
          <cell r="D40">
            <v>100</v>
          </cell>
        </row>
        <row r="41">
          <cell r="D41">
            <v>100</v>
          </cell>
        </row>
        <row r="42">
          <cell r="D42">
            <v>100</v>
          </cell>
        </row>
        <row r="43">
          <cell r="D43">
            <v>100</v>
          </cell>
        </row>
        <row r="44">
          <cell r="D44">
            <v>100</v>
          </cell>
        </row>
        <row r="45">
          <cell r="D45">
            <v>100</v>
          </cell>
        </row>
        <row r="46">
          <cell r="D46">
            <v>100</v>
          </cell>
        </row>
        <row r="47">
          <cell r="D47">
            <v>100</v>
          </cell>
        </row>
        <row r="48">
          <cell r="D48">
            <v>100</v>
          </cell>
        </row>
        <row r="49">
          <cell r="D49">
            <v>100</v>
          </cell>
        </row>
        <row r="50">
          <cell r="D50">
            <v>100</v>
          </cell>
        </row>
        <row r="51">
          <cell r="D51">
            <v>100</v>
          </cell>
        </row>
        <row r="52">
          <cell r="D52">
            <v>100</v>
          </cell>
        </row>
        <row r="53">
          <cell r="D53">
            <v>100</v>
          </cell>
        </row>
        <row r="54">
          <cell r="D54">
            <v>100</v>
          </cell>
        </row>
        <row r="55">
          <cell r="D55">
            <v>100</v>
          </cell>
        </row>
        <row r="56">
          <cell r="D56">
            <v>100</v>
          </cell>
        </row>
        <row r="57">
          <cell r="D57">
            <v>100</v>
          </cell>
        </row>
        <row r="58">
          <cell r="D58">
            <v>100</v>
          </cell>
        </row>
        <row r="59">
          <cell r="D59">
            <v>100</v>
          </cell>
        </row>
        <row r="60">
          <cell r="D60">
            <v>100</v>
          </cell>
        </row>
        <row r="61">
          <cell r="D61">
            <v>100</v>
          </cell>
        </row>
        <row r="62">
          <cell r="D62">
            <v>100</v>
          </cell>
        </row>
        <row r="63">
          <cell r="D63">
            <v>100</v>
          </cell>
        </row>
        <row r="64">
          <cell r="D64">
            <v>100</v>
          </cell>
        </row>
        <row r="65">
          <cell r="D65">
            <v>100</v>
          </cell>
        </row>
        <row r="66">
          <cell r="D66">
            <v>100</v>
          </cell>
        </row>
        <row r="67">
          <cell r="D67">
            <v>100</v>
          </cell>
        </row>
        <row r="68">
          <cell r="D68">
            <v>100</v>
          </cell>
        </row>
        <row r="69">
          <cell r="D69">
            <v>100</v>
          </cell>
        </row>
        <row r="70">
          <cell r="D70">
            <v>100</v>
          </cell>
        </row>
        <row r="71">
          <cell r="D71">
            <v>100</v>
          </cell>
        </row>
        <row r="72">
          <cell r="D72">
            <v>100</v>
          </cell>
        </row>
        <row r="73">
          <cell r="D73">
            <v>100</v>
          </cell>
        </row>
        <row r="74">
          <cell r="D74">
            <v>100</v>
          </cell>
        </row>
        <row r="75">
          <cell r="D75">
            <v>100</v>
          </cell>
        </row>
        <row r="76">
          <cell r="D76">
            <v>100</v>
          </cell>
        </row>
        <row r="77">
          <cell r="D77">
            <v>100</v>
          </cell>
        </row>
        <row r="78">
          <cell r="D78">
            <v>100</v>
          </cell>
        </row>
        <row r="79">
          <cell r="D79">
            <v>100</v>
          </cell>
        </row>
        <row r="80">
          <cell r="D80">
            <v>100</v>
          </cell>
        </row>
        <row r="81">
          <cell r="D81">
            <v>100</v>
          </cell>
        </row>
        <row r="82">
          <cell r="D82">
            <v>100</v>
          </cell>
        </row>
        <row r="83">
          <cell r="D83">
            <v>100</v>
          </cell>
        </row>
        <row r="84">
          <cell r="D84">
            <v>100</v>
          </cell>
        </row>
        <row r="85">
          <cell r="D85">
            <v>100</v>
          </cell>
        </row>
        <row r="86">
          <cell r="D86">
            <v>100</v>
          </cell>
        </row>
        <row r="87">
          <cell r="D87">
            <v>100</v>
          </cell>
        </row>
        <row r="88">
          <cell r="D88">
            <v>100</v>
          </cell>
        </row>
        <row r="89">
          <cell r="D8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="85" zoomScaleNormal="85" workbookViewId="0" topLeftCell="A10">
      <selection activeCell="F29" sqref="F29"/>
    </sheetView>
  </sheetViews>
  <sheetFormatPr defaultColWidth="11.421875" defaultRowHeight="12.75"/>
  <cols>
    <col min="1" max="1" width="1.57421875" style="1" customWidth="1"/>
    <col min="2" max="2" width="5.8515625" style="1" customWidth="1"/>
    <col min="3" max="4" width="8.140625" style="1" customWidth="1"/>
    <col min="5" max="5" width="14.28125" style="1" customWidth="1"/>
    <col min="6" max="6" width="12.8515625" style="1" customWidth="1"/>
    <col min="7" max="7" width="17.00390625" style="1" customWidth="1"/>
    <col min="8" max="8" width="7.57421875" style="1" customWidth="1"/>
    <col min="9" max="9" width="7.140625" style="1" customWidth="1"/>
    <col min="10" max="10" width="6.00390625" style="1" customWidth="1"/>
    <col min="11" max="11" width="6.8515625" style="1" customWidth="1"/>
    <col min="12" max="12" width="6.140625" style="1" customWidth="1"/>
    <col min="13" max="13" width="6.7109375" style="1" customWidth="1"/>
    <col min="14" max="14" width="5.8515625" style="1" customWidth="1"/>
    <col min="15" max="15" width="7.8515625" style="1" customWidth="1"/>
    <col min="16" max="16" width="6.140625" style="1" customWidth="1"/>
    <col min="17" max="17" width="6.00390625" style="1" customWidth="1"/>
    <col min="18" max="18" width="7.28125" style="1" customWidth="1"/>
    <col min="19" max="19" width="5.8515625" style="1" customWidth="1"/>
    <col min="20" max="20" width="7.140625" style="1" customWidth="1"/>
    <col min="21" max="21" width="5.421875" style="1" customWidth="1"/>
    <col min="22" max="22" width="2.28125" style="1" customWidth="1"/>
    <col min="23" max="16384" width="11.421875" style="1" customWidth="1"/>
  </cols>
  <sheetData>
    <row r="1" spans="1:7" ht="9.75">
      <c r="A1" s="2" t="s">
        <v>0</v>
      </c>
      <c r="B1" s="3"/>
      <c r="C1" s="3"/>
      <c r="D1" s="3"/>
      <c r="E1" s="3"/>
      <c r="F1" s="3"/>
      <c r="G1" s="3"/>
    </row>
    <row r="2" spans="1:2" ht="10.5" thickBot="1">
      <c r="A2" s="5"/>
      <c r="B2" s="7"/>
    </row>
    <row r="3" spans="1:10" ht="13.5" thickBot="1">
      <c r="A3" s="5"/>
      <c r="B3" s="116" t="s">
        <v>46</v>
      </c>
      <c r="C3" s="117"/>
      <c r="D3" s="117"/>
      <c r="E3" s="118" t="s">
        <v>69</v>
      </c>
      <c r="F3" s="117"/>
      <c r="G3" s="117"/>
      <c r="H3" s="118" t="s">
        <v>70</v>
      </c>
      <c r="I3" s="117"/>
      <c r="J3" s="119"/>
    </row>
    <row r="4" spans="1:10" ht="9.75">
      <c r="A4" s="5"/>
      <c r="B4" s="28" t="s">
        <v>2</v>
      </c>
      <c r="C4" s="29"/>
      <c r="D4" s="29"/>
      <c r="E4" s="30" t="s">
        <v>47</v>
      </c>
      <c r="F4" s="15"/>
      <c r="G4" s="15"/>
      <c r="H4" s="31">
        <v>0.15</v>
      </c>
      <c r="I4" s="29"/>
      <c r="J4" s="41"/>
    </row>
    <row r="5" spans="1:10" ht="9.75">
      <c r="A5" s="5"/>
      <c r="B5" s="32" t="s">
        <v>54</v>
      </c>
      <c r="C5" s="33"/>
      <c r="D5" s="33"/>
      <c r="E5" s="34" t="s">
        <v>48</v>
      </c>
      <c r="F5" s="13"/>
      <c r="G5" s="13"/>
      <c r="H5" s="35">
        <v>0.24</v>
      </c>
      <c r="I5" s="33"/>
      <c r="J5" s="42"/>
    </row>
    <row r="6" spans="1:10" ht="9.75">
      <c r="A6" s="5"/>
      <c r="B6" s="32"/>
      <c r="C6" s="33" t="s">
        <v>3</v>
      </c>
      <c r="D6" s="33"/>
      <c r="E6" s="34"/>
      <c r="F6" s="13" t="s">
        <v>55</v>
      </c>
      <c r="G6" s="13"/>
      <c r="H6" s="35"/>
      <c r="I6" s="36">
        <v>0.5</v>
      </c>
      <c r="J6" s="42"/>
    </row>
    <row r="7" spans="1:10" ht="9.75">
      <c r="A7" s="5"/>
      <c r="B7" s="32"/>
      <c r="C7" s="33" t="s">
        <v>4</v>
      </c>
      <c r="D7" s="33"/>
      <c r="E7" s="34"/>
      <c r="F7" s="13" t="s">
        <v>49</v>
      </c>
      <c r="G7" s="13"/>
      <c r="H7" s="35"/>
      <c r="I7" s="36">
        <v>0.25</v>
      </c>
      <c r="J7" s="42"/>
    </row>
    <row r="8" spans="1:10" ht="9.75">
      <c r="A8" s="5"/>
      <c r="B8" s="32"/>
      <c r="C8" s="33" t="s">
        <v>5</v>
      </c>
      <c r="D8" s="33"/>
      <c r="E8" s="34"/>
      <c r="F8" s="13" t="s">
        <v>50</v>
      </c>
      <c r="G8" s="13"/>
      <c r="H8" s="35"/>
      <c r="I8" s="36">
        <v>0.25</v>
      </c>
      <c r="J8" s="42"/>
    </row>
    <row r="9" spans="1:10" ht="9.75">
      <c r="A9" s="5"/>
      <c r="B9" s="32" t="s">
        <v>6</v>
      </c>
      <c r="C9" s="33"/>
      <c r="D9" s="33"/>
      <c r="E9" s="34" t="s">
        <v>29</v>
      </c>
      <c r="F9" s="13"/>
      <c r="G9" s="13"/>
      <c r="H9" s="35">
        <v>0.12</v>
      </c>
      <c r="I9" s="33"/>
      <c r="J9" s="42"/>
    </row>
    <row r="10" spans="1:10" ht="9.75">
      <c r="A10" s="5"/>
      <c r="B10" s="32" t="s">
        <v>56</v>
      </c>
      <c r="C10" s="33"/>
      <c r="D10" s="33"/>
      <c r="E10" s="34" t="s">
        <v>34</v>
      </c>
      <c r="F10" s="13"/>
      <c r="G10" s="13"/>
      <c r="H10" s="35">
        <v>0.21</v>
      </c>
      <c r="I10" s="33"/>
      <c r="J10" s="42"/>
    </row>
    <row r="11" spans="1:10" ht="9.75">
      <c r="A11" s="5"/>
      <c r="B11" s="32"/>
      <c r="C11" s="33" t="s">
        <v>7</v>
      </c>
      <c r="D11" s="33"/>
      <c r="E11" s="34"/>
      <c r="F11" s="13" t="s">
        <v>57</v>
      </c>
      <c r="G11" s="13"/>
      <c r="H11" s="35"/>
      <c r="I11" s="36">
        <v>0.18</v>
      </c>
      <c r="J11" s="42"/>
    </row>
    <row r="12" spans="1:10" ht="9.75">
      <c r="A12" s="5"/>
      <c r="B12" s="32"/>
      <c r="C12" s="33"/>
      <c r="D12" s="33" t="s">
        <v>71</v>
      </c>
      <c r="E12" s="34"/>
      <c r="F12" s="13"/>
      <c r="G12" s="13" t="s">
        <v>74</v>
      </c>
      <c r="H12" s="35"/>
      <c r="I12" s="36"/>
      <c r="J12" s="43">
        <v>0.33</v>
      </c>
    </row>
    <row r="13" spans="1:10" ht="9.75">
      <c r="A13" s="5"/>
      <c r="B13" s="32"/>
      <c r="C13" s="33"/>
      <c r="D13" s="33" t="s">
        <v>72</v>
      </c>
      <c r="E13" s="34"/>
      <c r="F13" s="13"/>
      <c r="G13" s="13" t="s">
        <v>75</v>
      </c>
      <c r="H13" s="35"/>
      <c r="I13" s="36"/>
      <c r="J13" s="43">
        <v>0.33</v>
      </c>
    </row>
    <row r="14" spans="1:10" ht="9.75">
      <c r="A14" s="5"/>
      <c r="B14" s="32"/>
      <c r="C14" s="33"/>
      <c r="D14" s="33" t="s">
        <v>73</v>
      </c>
      <c r="E14" s="34"/>
      <c r="F14" s="13"/>
      <c r="G14" s="13" t="s">
        <v>76</v>
      </c>
      <c r="H14" s="35"/>
      <c r="I14" s="36"/>
      <c r="J14" s="43">
        <v>0.34</v>
      </c>
    </row>
    <row r="15" spans="1:10" ht="9.75">
      <c r="A15" s="5"/>
      <c r="B15" s="32"/>
      <c r="C15" s="33" t="s">
        <v>8</v>
      </c>
      <c r="D15" s="33"/>
      <c r="E15" s="34"/>
      <c r="F15" s="13" t="s">
        <v>58</v>
      </c>
      <c r="G15" s="13"/>
      <c r="H15" s="35"/>
      <c r="I15" s="36">
        <v>0.33</v>
      </c>
      <c r="J15" s="42"/>
    </row>
    <row r="16" spans="1:10" ht="9.75">
      <c r="A16" s="5"/>
      <c r="B16" s="32"/>
      <c r="C16" s="33" t="s">
        <v>26</v>
      </c>
      <c r="D16" s="33"/>
      <c r="E16" s="34"/>
      <c r="F16" s="13" t="s">
        <v>59</v>
      </c>
      <c r="G16" s="13"/>
      <c r="H16" s="35"/>
      <c r="I16" s="36">
        <v>0.49</v>
      </c>
      <c r="J16" s="42"/>
    </row>
    <row r="17" spans="1:10" ht="9.75">
      <c r="A17" s="5"/>
      <c r="B17" s="32" t="s">
        <v>60</v>
      </c>
      <c r="C17" s="33"/>
      <c r="D17" s="33"/>
      <c r="E17" s="34" t="s">
        <v>31</v>
      </c>
      <c r="F17" s="13"/>
      <c r="G17" s="13"/>
      <c r="H17" s="35">
        <v>0.15</v>
      </c>
      <c r="I17" s="33"/>
      <c r="J17" s="42"/>
    </row>
    <row r="18" spans="1:10" ht="9.75">
      <c r="A18" s="5"/>
      <c r="B18" s="32"/>
      <c r="C18" s="33" t="s">
        <v>9</v>
      </c>
      <c r="D18" s="33"/>
      <c r="E18" s="34"/>
      <c r="F18" s="13" t="s">
        <v>42</v>
      </c>
      <c r="G18" s="13"/>
      <c r="H18" s="35"/>
      <c r="I18" s="36">
        <v>0.4</v>
      </c>
      <c r="J18" s="42"/>
    </row>
    <row r="19" spans="1:10" ht="9.75">
      <c r="A19" s="5"/>
      <c r="B19" s="32"/>
      <c r="C19" s="33" t="s">
        <v>10</v>
      </c>
      <c r="D19" s="33"/>
      <c r="E19" s="34"/>
      <c r="F19" s="13" t="s">
        <v>38</v>
      </c>
      <c r="G19" s="13"/>
      <c r="H19" s="35"/>
      <c r="I19" s="38">
        <v>0.09</v>
      </c>
      <c r="J19" s="42"/>
    </row>
    <row r="20" spans="1:10" ht="9.75">
      <c r="A20" s="5"/>
      <c r="B20" s="32"/>
      <c r="C20" s="33" t="s">
        <v>11</v>
      </c>
      <c r="D20" s="33"/>
      <c r="E20" s="34"/>
      <c r="F20" s="13" t="s">
        <v>39</v>
      </c>
      <c r="G20" s="13"/>
      <c r="H20" s="35"/>
      <c r="I20" s="38">
        <v>0.034</v>
      </c>
      <c r="J20" s="42"/>
    </row>
    <row r="21" spans="1:10" ht="9.75">
      <c r="A21" s="5"/>
      <c r="B21" s="32"/>
      <c r="C21" s="33" t="s">
        <v>12</v>
      </c>
      <c r="D21" s="33"/>
      <c r="E21" s="34"/>
      <c r="F21" s="13" t="s">
        <v>40</v>
      </c>
      <c r="G21" s="13"/>
      <c r="H21" s="35"/>
      <c r="I21" s="38">
        <v>0.246</v>
      </c>
      <c r="J21" s="42"/>
    </row>
    <row r="22" spans="1:10" ht="9.75">
      <c r="A22" s="5"/>
      <c r="B22" s="32"/>
      <c r="C22" s="33" t="s">
        <v>13</v>
      </c>
      <c r="D22" s="33"/>
      <c r="E22" s="34"/>
      <c r="F22" s="13" t="s">
        <v>41</v>
      </c>
      <c r="G22" s="13"/>
      <c r="H22" s="35"/>
      <c r="I22" s="38">
        <v>0.06</v>
      </c>
      <c r="J22" s="42"/>
    </row>
    <row r="23" spans="1:10" ht="9.75">
      <c r="A23" s="5"/>
      <c r="B23" s="32"/>
      <c r="C23" s="33" t="s">
        <v>78</v>
      </c>
      <c r="D23" s="33"/>
      <c r="E23" s="34"/>
      <c r="F23" s="13" t="s">
        <v>77</v>
      </c>
      <c r="G23" s="13"/>
      <c r="H23" s="35"/>
      <c r="I23" s="38">
        <v>0.17</v>
      </c>
      <c r="J23" s="42"/>
    </row>
    <row r="24" spans="1:10" ht="9.75">
      <c r="A24" s="5"/>
      <c r="B24" s="32" t="s">
        <v>61</v>
      </c>
      <c r="C24" s="33"/>
      <c r="D24" s="33"/>
      <c r="E24" s="34" t="s">
        <v>62</v>
      </c>
      <c r="F24" s="13"/>
      <c r="G24" s="13"/>
      <c r="H24" s="35">
        <v>0.13</v>
      </c>
      <c r="I24" s="36"/>
      <c r="J24" s="42"/>
    </row>
    <row r="25" spans="1:10" ht="9.75">
      <c r="A25" s="5"/>
      <c r="B25" s="32"/>
      <c r="C25" s="33" t="s">
        <v>14</v>
      </c>
      <c r="D25" s="33"/>
      <c r="E25" s="34"/>
      <c r="F25" s="13" t="s">
        <v>53</v>
      </c>
      <c r="G25" s="13"/>
      <c r="H25" s="35"/>
      <c r="I25" s="38">
        <v>0.583</v>
      </c>
      <c r="J25" s="42"/>
    </row>
    <row r="26" spans="1:10" ht="9.75">
      <c r="A26" s="5"/>
      <c r="B26" s="32"/>
      <c r="C26" s="33" t="s">
        <v>15</v>
      </c>
      <c r="D26" s="33"/>
      <c r="E26" s="34"/>
      <c r="F26" s="13" t="s">
        <v>52</v>
      </c>
      <c r="G26" s="13"/>
      <c r="H26" s="35"/>
      <c r="I26" s="38">
        <v>0.142</v>
      </c>
      <c r="J26" s="42"/>
    </row>
    <row r="27" spans="1:10" ht="9.75">
      <c r="A27" s="5"/>
      <c r="B27" s="32"/>
      <c r="C27" s="33" t="s">
        <v>16</v>
      </c>
      <c r="D27" s="33"/>
      <c r="E27" s="34"/>
      <c r="F27" s="13" t="s">
        <v>63</v>
      </c>
      <c r="G27" s="13"/>
      <c r="H27" s="35"/>
      <c r="I27" s="38">
        <v>0.011</v>
      </c>
      <c r="J27" s="42"/>
    </row>
    <row r="28" spans="1:10" ht="9.75">
      <c r="A28" s="5"/>
      <c r="B28" s="32"/>
      <c r="C28" s="33" t="s">
        <v>17</v>
      </c>
      <c r="D28" s="33"/>
      <c r="E28" s="34"/>
      <c r="F28" s="13" t="s">
        <v>51</v>
      </c>
      <c r="G28" s="13"/>
      <c r="H28" s="35"/>
      <c r="I28" s="38">
        <v>0.086</v>
      </c>
      <c r="J28" s="42"/>
    </row>
    <row r="29" spans="1:10" ht="9.75">
      <c r="A29" s="5"/>
      <c r="B29" s="32"/>
      <c r="C29" s="33" t="s">
        <v>18</v>
      </c>
      <c r="D29" s="33"/>
      <c r="E29" s="34"/>
      <c r="F29" s="13" t="s">
        <v>64</v>
      </c>
      <c r="G29" s="13"/>
      <c r="H29" s="35"/>
      <c r="I29" s="38">
        <v>0.007</v>
      </c>
      <c r="J29" s="42"/>
    </row>
    <row r="30" spans="1:10" ht="9.75">
      <c r="A30" s="5"/>
      <c r="B30" s="32"/>
      <c r="C30" s="33" t="s">
        <v>19</v>
      </c>
      <c r="D30" s="33"/>
      <c r="E30" s="34"/>
      <c r="F30" s="13" t="s">
        <v>65</v>
      </c>
      <c r="G30" s="13"/>
      <c r="H30" s="35"/>
      <c r="I30" s="38">
        <v>0.036</v>
      </c>
      <c r="J30" s="42"/>
    </row>
    <row r="31" spans="1:10" ht="9.75">
      <c r="A31" s="5"/>
      <c r="B31" s="32"/>
      <c r="C31" s="33" t="s">
        <v>20</v>
      </c>
      <c r="D31" s="33"/>
      <c r="E31" s="34"/>
      <c r="F31" s="13" t="s">
        <v>66</v>
      </c>
      <c r="G31" s="13"/>
      <c r="H31" s="35"/>
      <c r="I31" s="38">
        <v>0.014</v>
      </c>
      <c r="J31" s="42"/>
    </row>
    <row r="32" spans="1:10" ht="9.75">
      <c r="A32" s="5"/>
      <c r="B32" s="32"/>
      <c r="C32" s="33" t="s">
        <v>21</v>
      </c>
      <c r="D32" s="33"/>
      <c r="E32" s="34"/>
      <c r="F32" s="13" t="s">
        <v>67</v>
      </c>
      <c r="G32" s="13"/>
      <c r="H32" s="35"/>
      <c r="I32" s="38">
        <v>0.05</v>
      </c>
      <c r="J32" s="42"/>
    </row>
    <row r="33" spans="1:10" ht="10.5" thickBot="1">
      <c r="A33" s="5"/>
      <c r="B33" s="11"/>
      <c r="C33" s="37" t="s">
        <v>22</v>
      </c>
      <c r="D33" s="37"/>
      <c r="E33" s="39"/>
      <c r="F33" s="14" t="s">
        <v>68</v>
      </c>
      <c r="G33" s="14"/>
      <c r="H33" s="40"/>
      <c r="I33" s="10">
        <v>0.071</v>
      </c>
      <c r="J33" s="44"/>
    </row>
    <row r="34" ht="9.75">
      <c r="A34" s="5"/>
    </row>
    <row r="35" ht="9.75">
      <c r="A35" s="5"/>
    </row>
    <row r="36" ht="9.75">
      <c r="A36" s="5"/>
    </row>
    <row r="37" ht="9.75">
      <c r="A37" s="5"/>
    </row>
    <row r="38" ht="9.75">
      <c r="A38" s="5"/>
    </row>
  </sheetData>
  <mergeCells count="3">
    <mergeCell ref="B3:D3"/>
    <mergeCell ref="E3:G3"/>
    <mergeCell ref="H3:J3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19"/>
  <sheetViews>
    <sheetView zoomScale="85" zoomScaleNormal="85" workbookViewId="0" topLeftCell="W1">
      <pane ySplit="528" topLeftCell="BM91" activePane="bottomLeft" state="split"/>
      <selection pane="topLeft" activeCell="A1" sqref="A1"/>
      <selection pane="bottomLeft" activeCell="AD93" sqref="AD93:BC110"/>
    </sheetView>
  </sheetViews>
  <sheetFormatPr defaultColWidth="11.421875" defaultRowHeight="12.75"/>
  <cols>
    <col min="1" max="1" width="6.7109375" style="1" customWidth="1"/>
    <col min="2" max="2" width="5.140625" style="1" customWidth="1"/>
    <col min="3" max="4" width="5.28125" style="1" customWidth="1"/>
    <col min="5" max="5" width="5.28125" style="49" customWidth="1"/>
    <col min="6" max="6" width="5.28125" style="1" customWidth="1"/>
    <col min="7" max="7" width="5.421875" style="1" customWidth="1"/>
    <col min="8" max="8" width="5.28125" style="1" customWidth="1"/>
    <col min="9" max="9" width="5.8515625" style="49" customWidth="1"/>
    <col min="10" max="27" width="5.28125" style="1" customWidth="1"/>
    <col min="28" max="28" width="4.8515625" style="53" customWidth="1"/>
    <col min="29" max="29" width="7.8515625" style="1" customWidth="1"/>
    <col min="30" max="16384" width="5.7109375" style="1" customWidth="1"/>
  </cols>
  <sheetData>
    <row r="1" spans="1:54" s="4" customFormat="1" ht="9.75">
      <c r="A1" s="8"/>
      <c r="B1" s="4" t="s">
        <v>23</v>
      </c>
      <c r="C1" s="4" t="s">
        <v>24</v>
      </c>
      <c r="D1" s="4" t="s">
        <v>24</v>
      </c>
      <c r="E1" s="48" t="s">
        <v>24</v>
      </c>
      <c r="F1" s="4" t="s">
        <v>23</v>
      </c>
      <c r="G1" s="4" t="s">
        <v>24</v>
      </c>
      <c r="H1" s="4" t="s">
        <v>24</v>
      </c>
      <c r="I1" s="48" t="s">
        <v>24</v>
      </c>
      <c r="J1" s="4" t="s">
        <v>24</v>
      </c>
      <c r="K1" s="4" t="s">
        <v>24</v>
      </c>
      <c r="L1" s="4" t="s">
        <v>24</v>
      </c>
      <c r="M1" s="4" t="s">
        <v>24</v>
      </c>
      <c r="N1" s="4" t="s">
        <v>24</v>
      </c>
      <c r="O1" s="4" t="s">
        <v>24</v>
      </c>
      <c r="P1" s="4" t="s">
        <v>24</v>
      </c>
      <c r="Q1" s="4" t="s">
        <v>24</v>
      </c>
      <c r="R1" s="4" t="s">
        <v>24</v>
      </c>
      <c r="S1" s="4" t="s">
        <v>24</v>
      </c>
      <c r="T1" s="4" t="s">
        <v>24</v>
      </c>
      <c r="U1" s="4" t="s">
        <v>24</v>
      </c>
      <c r="V1" s="4" t="s">
        <v>24</v>
      </c>
      <c r="W1" s="4" t="s">
        <v>24</v>
      </c>
      <c r="X1" s="4" t="s">
        <v>24</v>
      </c>
      <c r="Y1" s="4" t="s">
        <v>24</v>
      </c>
      <c r="Z1" s="4" t="s">
        <v>24</v>
      </c>
      <c r="AB1" s="51"/>
      <c r="AC1" s="8"/>
      <c r="AD1" s="4" t="s">
        <v>24</v>
      </c>
      <c r="AE1" s="4" t="s">
        <v>24</v>
      </c>
      <c r="AF1" s="4" t="s">
        <v>24</v>
      </c>
      <c r="AG1" s="4" t="s">
        <v>24</v>
      </c>
      <c r="AH1" s="4" t="s">
        <v>24</v>
      </c>
      <c r="AI1" s="4" t="s">
        <v>24</v>
      </c>
      <c r="AJ1" s="4" t="s">
        <v>24</v>
      </c>
      <c r="AK1" s="4" t="s">
        <v>24</v>
      </c>
      <c r="AL1" s="4" t="s">
        <v>24</v>
      </c>
      <c r="AM1" s="4" t="s">
        <v>24</v>
      </c>
      <c r="AN1" s="4" t="s">
        <v>24</v>
      </c>
      <c r="AO1" s="4" t="s">
        <v>24</v>
      </c>
      <c r="AP1" s="4" t="s">
        <v>24</v>
      </c>
      <c r="AQ1" s="4" t="s">
        <v>24</v>
      </c>
      <c r="AR1" s="4" t="s">
        <v>24</v>
      </c>
      <c r="AS1" s="4" t="s">
        <v>24</v>
      </c>
      <c r="AT1" s="4" t="s">
        <v>24</v>
      </c>
      <c r="AU1" s="4" t="s">
        <v>24</v>
      </c>
      <c r="AV1" s="4" t="s">
        <v>24</v>
      </c>
      <c r="AW1" s="4" t="s">
        <v>24</v>
      </c>
      <c r="AX1" s="4" t="s">
        <v>24</v>
      </c>
      <c r="AY1" s="4" t="s">
        <v>24</v>
      </c>
      <c r="AZ1" s="4" t="s">
        <v>24</v>
      </c>
      <c r="BA1" s="4" t="s">
        <v>24</v>
      </c>
      <c r="BB1" s="4" t="s">
        <v>24</v>
      </c>
    </row>
    <row r="2" spans="1:55" s="3" customFormat="1" ht="9.75">
      <c r="A2" s="6" t="s">
        <v>1</v>
      </c>
      <c r="B2" s="3" t="s">
        <v>2</v>
      </c>
      <c r="C2" s="3" t="s">
        <v>3</v>
      </c>
      <c r="D2" s="3" t="s">
        <v>4</v>
      </c>
      <c r="E2" s="47" t="s">
        <v>5</v>
      </c>
      <c r="F2" s="3" t="s">
        <v>6</v>
      </c>
      <c r="G2" s="3" t="s">
        <v>35</v>
      </c>
      <c r="H2" s="3" t="s">
        <v>36</v>
      </c>
      <c r="I2" s="47" t="s">
        <v>37</v>
      </c>
      <c r="J2" s="3" t="s">
        <v>8</v>
      </c>
      <c r="K2" s="3" t="s">
        <v>26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78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19</v>
      </c>
      <c r="X2" s="3" t="s">
        <v>20</v>
      </c>
      <c r="Y2" s="3" t="s">
        <v>21</v>
      </c>
      <c r="Z2" s="3" t="s">
        <v>22</v>
      </c>
      <c r="AA2" s="4" t="s">
        <v>25</v>
      </c>
      <c r="AB2" s="52"/>
      <c r="AC2" s="6" t="s">
        <v>1</v>
      </c>
      <c r="AD2" s="3" t="s">
        <v>2</v>
      </c>
      <c r="AE2" s="3" t="s">
        <v>3</v>
      </c>
      <c r="AF2" s="3" t="s">
        <v>4</v>
      </c>
      <c r="AG2" s="3" t="s">
        <v>5</v>
      </c>
      <c r="AH2" s="50" t="s">
        <v>6</v>
      </c>
      <c r="AI2" s="3" t="s">
        <v>35</v>
      </c>
      <c r="AJ2" s="3" t="s">
        <v>36</v>
      </c>
      <c r="AK2" s="3" t="s">
        <v>37</v>
      </c>
      <c r="AL2" s="3" t="s">
        <v>8</v>
      </c>
      <c r="AM2" s="3" t="s">
        <v>26</v>
      </c>
      <c r="AN2" s="3" t="s">
        <v>9</v>
      </c>
      <c r="AO2" s="3" t="s">
        <v>10</v>
      </c>
      <c r="AP2" s="3" t="s">
        <v>11</v>
      </c>
      <c r="AQ2" s="3" t="s">
        <v>12</v>
      </c>
      <c r="AR2" s="3" t="s">
        <v>13</v>
      </c>
      <c r="AS2" s="3" t="s">
        <v>78</v>
      </c>
      <c r="AT2" s="3" t="s">
        <v>14</v>
      </c>
      <c r="AU2" s="3" t="s">
        <v>15</v>
      </c>
      <c r="AV2" s="3" t="s">
        <v>16</v>
      </c>
      <c r="AW2" s="3" t="s">
        <v>17</v>
      </c>
      <c r="AX2" s="3" t="s">
        <v>18</v>
      </c>
      <c r="AY2" s="3" t="s">
        <v>19</v>
      </c>
      <c r="AZ2" s="3" t="s">
        <v>20</v>
      </c>
      <c r="BA2" s="3" t="s">
        <v>21</v>
      </c>
      <c r="BB2" s="3" t="s">
        <v>22</v>
      </c>
      <c r="BC2" s="4" t="s">
        <v>25</v>
      </c>
    </row>
    <row r="3" spans="1:55" s="3" customFormat="1" ht="9.75">
      <c r="A3" s="5">
        <v>37257</v>
      </c>
      <c r="B3" s="3">
        <v>1342</v>
      </c>
      <c r="C3" s="1">
        <v>0.328</v>
      </c>
      <c r="D3" s="3">
        <v>0.27</v>
      </c>
      <c r="E3" s="47">
        <v>0.21</v>
      </c>
      <c r="F3" s="47">
        <v>6.2</v>
      </c>
      <c r="G3" s="3">
        <v>29000</v>
      </c>
      <c r="H3" s="3">
        <v>10000</v>
      </c>
      <c r="I3" s="68">
        <v>250.2</v>
      </c>
      <c r="J3" s="3">
        <v>24</v>
      </c>
      <c r="K3" s="3">
        <v>45</v>
      </c>
      <c r="L3" s="3">
        <v>0.4</v>
      </c>
      <c r="M3" s="3">
        <v>83.6</v>
      </c>
      <c r="N3" s="3">
        <v>33.88</v>
      </c>
      <c r="O3" s="3">
        <v>0.3</v>
      </c>
      <c r="P3" s="3">
        <v>0.2</v>
      </c>
      <c r="Q3" s="3">
        <v>2.68</v>
      </c>
      <c r="R3" s="3">
        <v>2.7</v>
      </c>
      <c r="S3" s="3">
        <v>2.23</v>
      </c>
      <c r="T3" s="3">
        <v>111.79</v>
      </c>
      <c r="U3" s="3">
        <v>3.78</v>
      </c>
      <c r="V3" s="1">
        <v>249</v>
      </c>
      <c r="W3" s="3">
        <v>35.6</v>
      </c>
      <c r="X3" s="3">
        <v>6.66</v>
      </c>
      <c r="Y3" s="3">
        <v>7.55</v>
      </c>
      <c r="Z3" s="3">
        <v>8.3</v>
      </c>
      <c r="AA3" s="3">
        <v>14.335</v>
      </c>
      <c r="AB3" s="52"/>
      <c r="AC3" s="5">
        <v>37257</v>
      </c>
      <c r="AD3" s="50">
        <f>+((B3/AA3)/$AD$93)*100</f>
        <v>34.3284355606339</v>
      </c>
      <c r="AE3" s="50">
        <f>(C3/$AE$93)*100</f>
        <v>0.24788940092165898</v>
      </c>
      <c r="AF3" s="50">
        <f>+(D3*100)/D$41</f>
        <v>72.77628032345014</v>
      </c>
      <c r="AG3" s="50">
        <f>+(E3*100)/E$41</f>
        <v>61.583577712609966</v>
      </c>
      <c r="AH3" s="50">
        <f>+((F3/AA3)*100)/($F$41/$AA$41)</f>
        <v>51.82175017317017</v>
      </c>
      <c r="AI3" s="50">
        <f>+(G3*100)/G$41</f>
        <v>82.38636363636364</v>
      </c>
      <c r="AJ3" s="50">
        <f aca="true" t="shared" si="0" ref="AJ3:BC3">+(H3*100)/H$41</f>
        <v>153.84615384615384</v>
      </c>
      <c r="AK3" s="50">
        <f t="shared" si="0"/>
        <v>110.01187178472497</v>
      </c>
      <c r="AL3" s="50">
        <f t="shared" si="0"/>
        <v>120</v>
      </c>
      <c r="AM3" s="50">
        <f t="shared" si="0"/>
        <v>128.57142857142858</v>
      </c>
      <c r="AN3" s="50">
        <f t="shared" si="0"/>
        <v>78.43137254901961</v>
      </c>
      <c r="AO3" s="50">
        <f t="shared" si="0"/>
        <v>95</v>
      </c>
      <c r="AP3" s="50">
        <f t="shared" si="0"/>
        <v>31.082568807339452</v>
      </c>
      <c r="AQ3" s="50">
        <f t="shared" si="0"/>
        <v>90.9090909090909</v>
      </c>
      <c r="AR3" s="50">
        <f t="shared" si="0"/>
        <v>95.23809523809524</v>
      </c>
      <c r="AS3" s="50">
        <f t="shared" si="0"/>
        <v>117.54385964912282</v>
      </c>
      <c r="AT3" s="50">
        <f t="shared" si="0"/>
        <v>92.78350515463917</v>
      </c>
      <c r="AU3" s="50">
        <f t="shared" si="0"/>
        <v>89.5582329317269</v>
      </c>
      <c r="AV3" s="50">
        <f t="shared" si="0"/>
        <v>96.35407688329599</v>
      </c>
      <c r="AW3" s="50">
        <f t="shared" si="0"/>
        <v>94.73684210526315</v>
      </c>
      <c r="AX3" s="50">
        <f t="shared" si="0"/>
        <v>94.31818181818181</v>
      </c>
      <c r="AY3" s="50">
        <f t="shared" si="0"/>
        <v>142.4</v>
      </c>
      <c r="AZ3" s="50">
        <f t="shared" si="0"/>
        <v>108.64600326264274</v>
      </c>
      <c r="BA3" s="50">
        <f t="shared" si="0"/>
        <v>113.36336336336336</v>
      </c>
      <c r="BB3" s="50">
        <f t="shared" si="0"/>
        <v>180.82788671023968</v>
      </c>
      <c r="BC3" s="50">
        <f t="shared" si="0"/>
        <v>56.16942909760589</v>
      </c>
    </row>
    <row r="4" spans="1:55" s="3" customFormat="1" ht="9.75">
      <c r="A4" s="5">
        <v>37288</v>
      </c>
      <c r="B4" s="3">
        <v>1342</v>
      </c>
      <c r="C4" s="1">
        <v>0.328</v>
      </c>
      <c r="D4" s="3">
        <v>0.27</v>
      </c>
      <c r="E4" s="47">
        <v>0.21</v>
      </c>
      <c r="F4" s="47">
        <v>6.5</v>
      </c>
      <c r="G4" s="3">
        <v>29000</v>
      </c>
      <c r="H4" s="3">
        <v>10000</v>
      </c>
      <c r="I4" s="68">
        <v>250.2</v>
      </c>
      <c r="J4" s="3">
        <v>24</v>
      </c>
      <c r="K4" s="3">
        <v>45</v>
      </c>
      <c r="L4" s="3">
        <v>0.4</v>
      </c>
      <c r="M4" s="3">
        <v>83.6</v>
      </c>
      <c r="N4" s="3">
        <v>33.88</v>
      </c>
      <c r="O4" s="3">
        <v>0.3</v>
      </c>
      <c r="P4" s="3">
        <v>0.2</v>
      </c>
      <c r="Q4" s="3">
        <v>2.68</v>
      </c>
      <c r="R4" s="3">
        <v>2.7</v>
      </c>
      <c r="S4" s="3">
        <v>2.23</v>
      </c>
      <c r="T4" s="3">
        <v>111.79</v>
      </c>
      <c r="U4" s="3">
        <v>3.78</v>
      </c>
      <c r="V4" s="1">
        <v>249</v>
      </c>
      <c r="W4" s="3">
        <v>35.6</v>
      </c>
      <c r="X4" s="3">
        <v>6.66</v>
      </c>
      <c r="Y4" s="3">
        <v>7.55</v>
      </c>
      <c r="Z4" s="3">
        <v>8.3</v>
      </c>
      <c r="AA4" s="3">
        <v>14.643</v>
      </c>
      <c r="AB4" s="52"/>
      <c r="AC4" s="5">
        <v>37288</v>
      </c>
      <c r="AD4" s="50">
        <f aca="true" t="shared" si="1" ref="AD4:AD67">+((B4/AA4)/$AD$93)*100</f>
        <v>33.606373267888195</v>
      </c>
      <c r="AE4" s="50">
        <f aca="true" t="shared" si="2" ref="AE4:AE67">(C4/$AE$93)*100</f>
        <v>0.24788940092165898</v>
      </c>
      <c r="AF4" s="50">
        <f aca="true" t="shared" si="3" ref="AF4:AF67">+(D4*100)/D$41</f>
        <v>72.77628032345014</v>
      </c>
      <c r="AG4" s="50">
        <f aca="true" t="shared" si="4" ref="AG4:AG67">+(E4*100)/E$41</f>
        <v>61.583577712609966</v>
      </c>
      <c r="AH4" s="50">
        <f aca="true" t="shared" si="5" ref="AH4:AH67">+((F4/AA4)*100)/($F$41/$AA$41)</f>
        <v>53.18649587891345</v>
      </c>
      <c r="AI4" s="50">
        <f aca="true" t="shared" si="6" ref="AI4:AI67">+(G4*100)/G$41</f>
        <v>82.38636363636364</v>
      </c>
      <c r="AJ4" s="50">
        <f aca="true" t="shared" si="7" ref="AJ4:AJ67">+(H4*100)/H$41</f>
        <v>153.84615384615384</v>
      </c>
      <c r="AK4" s="50">
        <f aca="true" t="shared" si="8" ref="AK4:AK67">+(I4*100)/I$41</f>
        <v>110.01187178472497</v>
      </c>
      <c r="AL4" s="50">
        <f aca="true" t="shared" si="9" ref="AL4:AL67">+(J4*100)/J$41</f>
        <v>120</v>
      </c>
      <c r="AM4" s="50">
        <f aca="true" t="shared" si="10" ref="AM4:AM67">+(K4*100)/K$41</f>
        <v>128.57142857142858</v>
      </c>
      <c r="AN4" s="50">
        <f aca="true" t="shared" si="11" ref="AN4:AN67">+(L4*100)/L$41</f>
        <v>78.43137254901961</v>
      </c>
      <c r="AO4" s="50">
        <f aca="true" t="shared" si="12" ref="AO4:AO67">+(M4*100)/M$41</f>
        <v>95</v>
      </c>
      <c r="AP4" s="50">
        <f aca="true" t="shared" si="13" ref="AP4:AP67">+(N4*100)/N$41</f>
        <v>31.082568807339452</v>
      </c>
      <c r="AQ4" s="50">
        <f aca="true" t="shared" si="14" ref="AQ4:AQ67">+(O4*100)/O$41</f>
        <v>90.9090909090909</v>
      </c>
      <c r="AR4" s="50">
        <f aca="true" t="shared" si="15" ref="AR4:AR67">+(P4*100)/P$41</f>
        <v>95.23809523809524</v>
      </c>
      <c r="AS4" s="50">
        <f aca="true" t="shared" si="16" ref="AS4:AS67">+(Q4*100)/Q$41</f>
        <v>117.54385964912282</v>
      </c>
      <c r="AT4" s="50">
        <f aca="true" t="shared" si="17" ref="AT4:AT67">+(R4*100)/R$41</f>
        <v>92.78350515463917</v>
      </c>
      <c r="AU4" s="50">
        <f aca="true" t="shared" si="18" ref="AU4:AU67">+(S4*100)/S$41</f>
        <v>89.5582329317269</v>
      </c>
      <c r="AV4" s="50">
        <f aca="true" t="shared" si="19" ref="AV4:AV67">+(T4*100)/T$41</f>
        <v>96.35407688329599</v>
      </c>
      <c r="AW4" s="50">
        <f aca="true" t="shared" si="20" ref="AW4:AW67">+(U4*100)/U$41</f>
        <v>94.73684210526315</v>
      </c>
      <c r="AX4" s="50">
        <f aca="true" t="shared" si="21" ref="AX4:AX67">+(V4*100)/V$41</f>
        <v>94.31818181818181</v>
      </c>
      <c r="AY4" s="50">
        <f aca="true" t="shared" si="22" ref="AY4:AY67">+(W4*100)/W$41</f>
        <v>142.4</v>
      </c>
      <c r="AZ4" s="50">
        <f aca="true" t="shared" si="23" ref="AZ4:AZ67">+(X4*100)/X$41</f>
        <v>108.64600326264274</v>
      </c>
      <c r="BA4" s="50">
        <f aca="true" t="shared" si="24" ref="BA4:BA67">+(Y4*100)/Y$41</f>
        <v>113.36336336336336</v>
      </c>
      <c r="BB4" s="50">
        <f aca="true" t="shared" si="25" ref="BB4:BB67">+(Z4*100)/Z$41</f>
        <v>180.82788671023968</v>
      </c>
      <c r="BC4" s="50">
        <f aca="true" t="shared" si="26" ref="BC4:BC67">+(AA4*100)/AA$41</f>
        <v>57.376278358998476</v>
      </c>
    </row>
    <row r="5" spans="1:55" s="3" customFormat="1" ht="9.75">
      <c r="A5" s="5">
        <v>37316</v>
      </c>
      <c r="B5" s="3">
        <v>1342</v>
      </c>
      <c r="C5" s="1">
        <v>0.328</v>
      </c>
      <c r="D5" s="3">
        <v>0.263</v>
      </c>
      <c r="E5" s="47">
        <v>0.2</v>
      </c>
      <c r="F5" s="47">
        <v>6.5</v>
      </c>
      <c r="G5" s="3">
        <v>29000</v>
      </c>
      <c r="H5" s="3">
        <v>10000</v>
      </c>
      <c r="I5" s="68">
        <v>250.2</v>
      </c>
      <c r="J5" s="3">
        <v>24</v>
      </c>
      <c r="K5" s="3">
        <v>45</v>
      </c>
      <c r="L5" s="3">
        <v>0.4</v>
      </c>
      <c r="M5" s="3">
        <v>83.6</v>
      </c>
      <c r="N5" s="3">
        <v>33.88</v>
      </c>
      <c r="O5" s="3">
        <v>0.3</v>
      </c>
      <c r="P5" s="3">
        <v>0.2</v>
      </c>
      <c r="Q5" s="3">
        <v>2.68</v>
      </c>
      <c r="R5" s="3">
        <v>2.7</v>
      </c>
      <c r="S5" s="3">
        <v>2.23</v>
      </c>
      <c r="T5" s="3">
        <v>111.79</v>
      </c>
      <c r="U5" s="3">
        <v>3.78</v>
      </c>
      <c r="V5" s="1">
        <v>249</v>
      </c>
      <c r="W5" s="3">
        <v>35.6</v>
      </c>
      <c r="X5" s="3">
        <v>6.66</v>
      </c>
      <c r="Y5" s="3">
        <v>7.55</v>
      </c>
      <c r="Z5" s="3">
        <v>8.3</v>
      </c>
      <c r="AA5" s="3">
        <v>15.22</v>
      </c>
      <c r="AB5" s="52"/>
      <c r="AC5" s="5">
        <v>37316</v>
      </c>
      <c r="AD5" s="50">
        <f t="shared" si="1"/>
        <v>32.33233401850768</v>
      </c>
      <c r="AE5" s="50">
        <f t="shared" si="2"/>
        <v>0.24788940092165898</v>
      </c>
      <c r="AF5" s="50">
        <f t="shared" si="3"/>
        <v>70.88948787061994</v>
      </c>
      <c r="AG5" s="50">
        <f t="shared" si="4"/>
        <v>58.651026392961874</v>
      </c>
      <c r="AH5" s="50">
        <f t="shared" si="5"/>
        <v>51.17016157391127</v>
      </c>
      <c r="AI5" s="50">
        <f t="shared" si="6"/>
        <v>82.38636363636364</v>
      </c>
      <c r="AJ5" s="50">
        <f t="shared" si="7"/>
        <v>153.84615384615384</v>
      </c>
      <c r="AK5" s="50">
        <f t="shared" si="8"/>
        <v>110.01187178472497</v>
      </c>
      <c r="AL5" s="50">
        <f t="shared" si="9"/>
        <v>120</v>
      </c>
      <c r="AM5" s="50">
        <f t="shared" si="10"/>
        <v>128.57142857142858</v>
      </c>
      <c r="AN5" s="50">
        <f t="shared" si="11"/>
        <v>78.43137254901961</v>
      </c>
      <c r="AO5" s="50">
        <f t="shared" si="12"/>
        <v>95</v>
      </c>
      <c r="AP5" s="50">
        <f t="shared" si="13"/>
        <v>31.082568807339452</v>
      </c>
      <c r="AQ5" s="50">
        <f t="shared" si="14"/>
        <v>90.9090909090909</v>
      </c>
      <c r="AR5" s="50">
        <f t="shared" si="15"/>
        <v>95.23809523809524</v>
      </c>
      <c r="AS5" s="50">
        <f t="shared" si="16"/>
        <v>117.54385964912282</v>
      </c>
      <c r="AT5" s="50">
        <f t="shared" si="17"/>
        <v>92.78350515463917</v>
      </c>
      <c r="AU5" s="50">
        <f t="shared" si="18"/>
        <v>89.5582329317269</v>
      </c>
      <c r="AV5" s="50">
        <f t="shared" si="19"/>
        <v>96.35407688329599</v>
      </c>
      <c r="AW5" s="50">
        <f t="shared" si="20"/>
        <v>94.73684210526315</v>
      </c>
      <c r="AX5" s="50">
        <f t="shared" si="21"/>
        <v>94.31818181818181</v>
      </c>
      <c r="AY5" s="50">
        <f t="shared" si="22"/>
        <v>142.4</v>
      </c>
      <c r="AZ5" s="50">
        <f t="shared" si="23"/>
        <v>108.64600326264274</v>
      </c>
      <c r="BA5" s="50">
        <f t="shared" si="24"/>
        <v>113.36336336336336</v>
      </c>
      <c r="BB5" s="50">
        <f t="shared" si="25"/>
        <v>180.82788671023968</v>
      </c>
      <c r="BC5" s="50">
        <f t="shared" si="26"/>
        <v>59.63716155323067</v>
      </c>
    </row>
    <row r="6" spans="1:55" s="3" customFormat="1" ht="9.75">
      <c r="A6" s="5">
        <v>37347</v>
      </c>
      <c r="B6" s="3">
        <v>1342</v>
      </c>
      <c r="C6" s="1">
        <v>0.328</v>
      </c>
      <c r="D6" s="3">
        <v>0.263</v>
      </c>
      <c r="E6" s="47">
        <v>0.2</v>
      </c>
      <c r="F6" s="47">
        <v>6.95</v>
      </c>
      <c r="G6" s="3">
        <v>29000</v>
      </c>
      <c r="H6" s="3">
        <v>10000</v>
      </c>
      <c r="I6" s="68">
        <v>250.2</v>
      </c>
      <c r="J6" s="3">
        <v>24</v>
      </c>
      <c r="K6" s="3">
        <v>45</v>
      </c>
      <c r="L6" s="3">
        <v>0.4</v>
      </c>
      <c r="M6" s="3">
        <v>83.6</v>
      </c>
      <c r="N6" s="3">
        <v>33.88</v>
      </c>
      <c r="O6" s="3">
        <v>0.3</v>
      </c>
      <c r="P6" s="3">
        <v>0.2</v>
      </c>
      <c r="Q6" s="3">
        <v>2.68</v>
      </c>
      <c r="R6" s="3">
        <v>2.7</v>
      </c>
      <c r="S6" s="3">
        <v>2.23</v>
      </c>
      <c r="T6" s="3">
        <v>111.79</v>
      </c>
      <c r="U6" s="3">
        <v>3.78</v>
      </c>
      <c r="V6" s="1">
        <v>249</v>
      </c>
      <c r="W6" s="3">
        <v>35.6</v>
      </c>
      <c r="X6" s="3">
        <v>6.66</v>
      </c>
      <c r="Y6" s="3">
        <v>7.55</v>
      </c>
      <c r="Z6" s="3">
        <v>8.3</v>
      </c>
      <c r="AA6" s="3">
        <v>16.368</v>
      </c>
      <c r="AB6" s="52"/>
      <c r="AC6" s="5">
        <v>37347</v>
      </c>
      <c r="AD6" s="50">
        <f t="shared" si="1"/>
        <v>30.06464587986846</v>
      </c>
      <c r="AE6" s="50">
        <f t="shared" si="2"/>
        <v>0.24788940092165898</v>
      </c>
      <c r="AF6" s="50">
        <f t="shared" si="3"/>
        <v>70.88948787061994</v>
      </c>
      <c r="AG6" s="50">
        <f t="shared" si="4"/>
        <v>58.651026392961874</v>
      </c>
      <c r="AH6" s="50">
        <f t="shared" si="5"/>
        <v>50.87533387027936</v>
      </c>
      <c r="AI6" s="50">
        <f t="shared" si="6"/>
        <v>82.38636363636364</v>
      </c>
      <c r="AJ6" s="50">
        <f t="shared" si="7"/>
        <v>153.84615384615384</v>
      </c>
      <c r="AK6" s="50">
        <f t="shared" si="8"/>
        <v>110.01187178472497</v>
      </c>
      <c r="AL6" s="50">
        <f t="shared" si="9"/>
        <v>120</v>
      </c>
      <c r="AM6" s="50">
        <f t="shared" si="10"/>
        <v>128.57142857142858</v>
      </c>
      <c r="AN6" s="50">
        <f t="shared" si="11"/>
        <v>78.43137254901961</v>
      </c>
      <c r="AO6" s="50">
        <f t="shared" si="12"/>
        <v>95</v>
      </c>
      <c r="AP6" s="50">
        <f t="shared" si="13"/>
        <v>31.082568807339452</v>
      </c>
      <c r="AQ6" s="50">
        <f t="shared" si="14"/>
        <v>90.9090909090909</v>
      </c>
      <c r="AR6" s="50">
        <f t="shared" si="15"/>
        <v>95.23809523809524</v>
      </c>
      <c r="AS6" s="50">
        <f t="shared" si="16"/>
        <v>117.54385964912282</v>
      </c>
      <c r="AT6" s="50">
        <f t="shared" si="17"/>
        <v>92.78350515463917</v>
      </c>
      <c r="AU6" s="50">
        <f t="shared" si="18"/>
        <v>89.5582329317269</v>
      </c>
      <c r="AV6" s="50">
        <f t="shared" si="19"/>
        <v>96.35407688329599</v>
      </c>
      <c r="AW6" s="50">
        <f t="shared" si="20"/>
        <v>94.73684210526315</v>
      </c>
      <c r="AX6" s="50">
        <f t="shared" si="21"/>
        <v>94.31818181818181</v>
      </c>
      <c r="AY6" s="50">
        <f t="shared" si="22"/>
        <v>142.4</v>
      </c>
      <c r="AZ6" s="50">
        <f t="shared" si="23"/>
        <v>108.64600326264274</v>
      </c>
      <c r="BA6" s="50">
        <f t="shared" si="24"/>
        <v>113.36336336336336</v>
      </c>
      <c r="BB6" s="50">
        <f t="shared" si="25"/>
        <v>180.82788671023968</v>
      </c>
      <c r="BC6" s="50">
        <f t="shared" si="26"/>
        <v>64.13541789114846</v>
      </c>
    </row>
    <row r="7" spans="1:55" s="3" customFormat="1" ht="9.75">
      <c r="A7" s="5">
        <v>37377</v>
      </c>
      <c r="B7" s="3">
        <v>1342</v>
      </c>
      <c r="C7" s="1">
        <v>0.328</v>
      </c>
      <c r="D7" s="3">
        <v>0.263</v>
      </c>
      <c r="E7" s="47">
        <v>0.2</v>
      </c>
      <c r="F7" s="47">
        <v>7.5</v>
      </c>
      <c r="G7" s="3">
        <v>29000</v>
      </c>
      <c r="H7" s="3">
        <v>10000</v>
      </c>
      <c r="I7" s="68">
        <v>250.2</v>
      </c>
      <c r="J7" s="3">
        <v>24</v>
      </c>
      <c r="K7" s="3">
        <v>45</v>
      </c>
      <c r="L7" s="3">
        <v>0.4</v>
      </c>
      <c r="M7" s="3">
        <v>83.6</v>
      </c>
      <c r="N7" s="3">
        <v>33.88</v>
      </c>
      <c r="O7" s="3">
        <v>0.3</v>
      </c>
      <c r="P7" s="3">
        <v>0.2</v>
      </c>
      <c r="Q7" s="3">
        <v>2.68</v>
      </c>
      <c r="R7" s="3">
        <v>2.7</v>
      </c>
      <c r="S7" s="3">
        <v>2.23</v>
      </c>
      <c r="T7" s="3">
        <v>111.79</v>
      </c>
      <c r="U7" s="3">
        <v>3.78</v>
      </c>
      <c r="V7" s="1">
        <v>249</v>
      </c>
      <c r="W7" s="3">
        <v>35.6</v>
      </c>
      <c r="X7" s="3">
        <v>6.66</v>
      </c>
      <c r="Y7" s="3">
        <v>7.55</v>
      </c>
      <c r="Z7" s="3">
        <v>8.3</v>
      </c>
      <c r="AA7" s="3">
        <v>17.046</v>
      </c>
      <c r="AB7" s="52"/>
      <c r="AC7" s="5">
        <v>37377</v>
      </c>
      <c r="AD7" s="50">
        <f t="shared" si="1"/>
        <v>28.86883279136964</v>
      </c>
      <c r="AE7" s="50">
        <f t="shared" si="2"/>
        <v>0.24788940092165898</v>
      </c>
      <c r="AF7" s="50">
        <f t="shared" si="3"/>
        <v>70.88948787061994</v>
      </c>
      <c r="AG7" s="50">
        <f t="shared" si="4"/>
        <v>58.651026392961874</v>
      </c>
      <c r="AH7" s="50">
        <f t="shared" si="5"/>
        <v>52.717749651729456</v>
      </c>
      <c r="AI7" s="50">
        <f t="shared" si="6"/>
        <v>82.38636363636364</v>
      </c>
      <c r="AJ7" s="50">
        <f t="shared" si="7"/>
        <v>153.84615384615384</v>
      </c>
      <c r="AK7" s="50">
        <f t="shared" si="8"/>
        <v>110.01187178472497</v>
      </c>
      <c r="AL7" s="50">
        <f t="shared" si="9"/>
        <v>120</v>
      </c>
      <c r="AM7" s="50">
        <f t="shared" si="10"/>
        <v>128.57142857142858</v>
      </c>
      <c r="AN7" s="50">
        <f t="shared" si="11"/>
        <v>78.43137254901961</v>
      </c>
      <c r="AO7" s="50">
        <f t="shared" si="12"/>
        <v>95</v>
      </c>
      <c r="AP7" s="50">
        <f t="shared" si="13"/>
        <v>31.082568807339452</v>
      </c>
      <c r="AQ7" s="50">
        <f t="shared" si="14"/>
        <v>90.9090909090909</v>
      </c>
      <c r="AR7" s="50">
        <f t="shared" si="15"/>
        <v>95.23809523809524</v>
      </c>
      <c r="AS7" s="50">
        <f t="shared" si="16"/>
        <v>117.54385964912282</v>
      </c>
      <c r="AT7" s="50">
        <f t="shared" si="17"/>
        <v>92.78350515463917</v>
      </c>
      <c r="AU7" s="50">
        <f t="shared" si="18"/>
        <v>89.5582329317269</v>
      </c>
      <c r="AV7" s="50">
        <f t="shared" si="19"/>
        <v>96.35407688329599</v>
      </c>
      <c r="AW7" s="50">
        <f t="shared" si="20"/>
        <v>94.73684210526315</v>
      </c>
      <c r="AX7" s="50">
        <f t="shared" si="21"/>
        <v>94.31818181818181</v>
      </c>
      <c r="AY7" s="50">
        <f t="shared" si="22"/>
        <v>142.4</v>
      </c>
      <c r="AZ7" s="50">
        <f t="shared" si="23"/>
        <v>108.64600326264274</v>
      </c>
      <c r="BA7" s="50">
        <f t="shared" si="24"/>
        <v>113.36336336336336</v>
      </c>
      <c r="BB7" s="50">
        <f t="shared" si="25"/>
        <v>180.82788671023968</v>
      </c>
      <c r="BC7" s="50">
        <f t="shared" si="26"/>
        <v>66.79205360291525</v>
      </c>
    </row>
    <row r="8" spans="1:55" s="3" customFormat="1" ht="9.75">
      <c r="A8" s="5">
        <v>37408</v>
      </c>
      <c r="B8" s="3">
        <v>1342</v>
      </c>
      <c r="C8" s="1">
        <v>0.328</v>
      </c>
      <c r="D8" s="3">
        <v>0.275</v>
      </c>
      <c r="E8" s="47">
        <v>0.197</v>
      </c>
      <c r="F8" s="47">
        <v>7.5</v>
      </c>
      <c r="G8" s="3">
        <v>29000</v>
      </c>
      <c r="H8" s="3">
        <v>10000</v>
      </c>
      <c r="I8" s="68">
        <v>250.2</v>
      </c>
      <c r="J8" s="3">
        <v>24</v>
      </c>
      <c r="K8" s="3">
        <v>45</v>
      </c>
      <c r="L8" s="3">
        <v>0.4</v>
      </c>
      <c r="M8" s="3">
        <v>83.6</v>
      </c>
      <c r="N8" s="3">
        <v>33.88</v>
      </c>
      <c r="O8" s="3">
        <v>0.3</v>
      </c>
      <c r="P8" s="3">
        <v>0.2</v>
      </c>
      <c r="Q8" s="3">
        <v>2.68</v>
      </c>
      <c r="R8" s="3">
        <v>2.7</v>
      </c>
      <c r="S8" s="3">
        <v>2.23</v>
      </c>
      <c r="T8" s="3">
        <v>111.79</v>
      </c>
      <c r="U8" s="3">
        <v>3.78</v>
      </c>
      <c r="V8" s="1">
        <v>249</v>
      </c>
      <c r="W8" s="3">
        <v>35.6</v>
      </c>
      <c r="X8" s="3">
        <v>6.66</v>
      </c>
      <c r="Y8" s="3">
        <v>7.55</v>
      </c>
      <c r="Z8" s="3">
        <v>8.3</v>
      </c>
      <c r="AA8" s="3">
        <v>17.812</v>
      </c>
      <c r="AB8" s="52"/>
      <c r="AC8" s="5">
        <v>37408</v>
      </c>
      <c r="AD8" s="50">
        <f t="shared" si="1"/>
        <v>27.62733683818139</v>
      </c>
      <c r="AE8" s="50">
        <f t="shared" si="2"/>
        <v>0.24788940092165898</v>
      </c>
      <c r="AF8" s="50">
        <f t="shared" si="3"/>
        <v>74.12398921832884</v>
      </c>
      <c r="AG8" s="50">
        <f t="shared" si="4"/>
        <v>57.771260997067444</v>
      </c>
      <c r="AH8" s="50">
        <f t="shared" si="5"/>
        <v>50.4506378039176</v>
      </c>
      <c r="AI8" s="50">
        <f t="shared" si="6"/>
        <v>82.38636363636364</v>
      </c>
      <c r="AJ8" s="50">
        <f t="shared" si="7"/>
        <v>153.84615384615384</v>
      </c>
      <c r="AK8" s="50">
        <f t="shared" si="8"/>
        <v>110.01187178472497</v>
      </c>
      <c r="AL8" s="50">
        <f t="shared" si="9"/>
        <v>120</v>
      </c>
      <c r="AM8" s="50">
        <f t="shared" si="10"/>
        <v>128.57142857142858</v>
      </c>
      <c r="AN8" s="50">
        <f t="shared" si="11"/>
        <v>78.43137254901961</v>
      </c>
      <c r="AO8" s="50">
        <f t="shared" si="12"/>
        <v>95</v>
      </c>
      <c r="AP8" s="50">
        <f t="shared" si="13"/>
        <v>31.082568807339452</v>
      </c>
      <c r="AQ8" s="50">
        <f t="shared" si="14"/>
        <v>90.9090909090909</v>
      </c>
      <c r="AR8" s="50">
        <f t="shared" si="15"/>
        <v>95.23809523809524</v>
      </c>
      <c r="AS8" s="50">
        <f t="shared" si="16"/>
        <v>117.54385964912282</v>
      </c>
      <c r="AT8" s="50">
        <f t="shared" si="17"/>
        <v>92.78350515463917</v>
      </c>
      <c r="AU8" s="50">
        <f t="shared" si="18"/>
        <v>89.5582329317269</v>
      </c>
      <c r="AV8" s="50">
        <f t="shared" si="19"/>
        <v>96.35407688329599</v>
      </c>
      <c r="AW8" s="50">
        <f t="shared" si="20"/>
        <v>94.73684210526315</v>
      </c>
      <c r="AX8" s="50">
        <f t="shared" si="21"/>
        <v>94.31818181818181</v>
      </c>
      <c r="AY8" s="50">
        <f t="shared" si="22"/>
        <v>142.4</v>
      </c>
      <c r="AZ8" s="50">
        <f t="shared" si="23"/>
        <v>108.64600326264274</v>
      </c>
      <c r="BA8" s="50">
        <f t="shared" si="24"/>
        <v>113.36336336336336</v>
      </c>
      <c r="BB8" s="50">
        <f t="shared" si="25"/>
        <v>180.82788671023968</v>
      </c>
      <c r="BC8" s="50">
        <f t="shared" si="26"/>
        <v>69.79350338936563</v>
      </c>
    </row>
    <row r="9" spans="1:55" s="3" customFormat="1" ht="9.75">
      <c r="A9" s="5">
        <v>37438</v>
      </c>
      <c r="B9" s="3">
        <v>1342</v>
      </c>
      <c r="C9" s="1">
        <v>0.328</v>
      </c>
      <c r="D9" s="3">
        <v>0.275</v>
      </c>
      <c r="E9" s="47">
        <v>0.197</v>
      </c>
      <c r="F9" s="47">
        <v>8.8</v>
      </c>
      <c r="G9" s="3">
        <v>29000</v>
      </c>
      <c r="H9" s="3">
        <v>10000</v>
      </c>
      <c r="I9" s="68">
        <v>250.2</v>
      </c>
      <c r="J9" s="3">
        <v>24</v>
      </c>
      <c r="K9" s="3">
        <v>45</v>
      </c>
      <c r="L9" s="3">
        <v>0.4</v>
      </c>
      <c r="M9" s="3">
        <v>83.6</v>
      </c>
      <c r="N9" s="3">
        <v>33.88</v>
      </c>
      <c r="O9" s="3">
        <v>0.3</v>
      </c>
      <c r="P9" s="3">
        <v>0.2</v>
      </c>
      <c r="Q9" s="3">
        <v>2.68</v>
      </c>
      <c r="R9" s="3">
        <v>2.5</v>
      </c>
      <c r="S9" s="3">
        <v>2.23</v>
      </c>
      <c r="T9" s="3">
        <v>111.79</v>
      </c>
      <c r="U9" s="3">
        <v>3.47</v>
      </c>
      <c r="V9" s="1">
        <v>249</v>
      </c>
      <c r="W9" s="3">
        <v>35.6</v>
      </c>
      <c r="X9" s="3">
        <v>6.66</v>
      </c>
      <c r="Y9" s="3">
        <v>7.55</v>
      </c>
      <c r="Z9" s="3">
        <v>8.3</v>
      </c>
      <c r="AA9" s="3">
        <v>22.634</v>
      </c>
      <c r="AB9" s="52"/>
      <c r="AC9" s="5">
        <v>37438</v>
      </c>
      <c r="AD9" s="50">
        <f t="shared" si="1"/>
        <v>21.741544745148314</v>
      </c>
      <c r="AE9" s="50">
        <f t="shared" si="2"/>
        <v>0.24788940092165898</v>
      </c>
      <c r="AF9" s="50">
        <f t="shared" si="3"/>
        <v>74.12398921832884</v>
      </c>
      <c r="AG9" s="50">
        <f t="shared" si="4"/>
        <v>57.771260997067444</v>
      </c>
      <c r="AH9" s="50">
        <f t="shared" si="5"/>
        <v>46.58428613565284</v>
      </c>
      <c r="AI9" s="50">
        <f t="shared" si="6"/>
        <v>82.38636363636364</v>
      </c>
      <c r="AJ9" s="50">
        <f t="shared" si="7"/>
        <v>153.84615384615384</v>
      </c>
      <c r="AK9" s="50">
        <f t="shared" si="8"/>
        <v>110.01187178472497</v>
      </c>
      <c r="AL9" s="50">
        <f t="shared" si="9"/>
        <v>120</v>
      </c>
      <c r="AM9" s="50">
        <f t="shared" si="10"/>
        <v>128.57142857142858</v>
      </c>
      <c r="AN9" s="50">
        <f t="shared" si="11"/>
        <v>78.43137254901961</v>
      </c>
      <c r="AO9" s="50">
        <f t="shared" si="12"/>
        <v>95</v>
      </c>
      <c r="AP9" s="50">
        <f t="shared" si="13"/>
        <v>31.082568807339452</v>
      </c>
      <c r="AQ9" s="50">
        <f t="shared" si="14"/>
        <v>90.9090909090909</v>
      </c>
      <c r="AR9" s="50">
        <f t="shared" si="15"/>
        <v>95.23809523809524</v>
      </c>
      <c r="AS9" s="50">
        <f t="shared" si="16"/>
        <v>117.54385964912282</v>
      </c>
      <c r="AT9" s="50">
        <f t="shared" si="17"/>
        <v>85.91065292096219</v>
      </c>
      <c r="AU9" s="50">
        <f t="shared" si="18"/>
        <v>89.5582329317269</v>
      </c>
      <c r="AV9" s="50">
        <f t="shared" si="19"/>
        <v>96.35407688329599</v>
      </c>
      <c r="AW9" s="50">
        <f t="shared" si="20"/>
        <v>86.9674185463659</v>
      </c>
      <c r="AX9" s="50">
        <f t="shared" si="21"/>
        <v>94.31818181818181</v>
      </c>
      <c r="AY9" s="50">
        <f t="shared" si="22"/>
        <v>142.4</v>
      </c>
      <c r="AZ9" s="50">
        <f t="shared" si="23"/>
        <v>108.64600326264274</v>
      </c>
      <c r="BA9" s="50">
        <f t="shared" si="24"/>
        <v>113.36336336336336</v>
      </c>
      <c r="BB9" s="50">
        <f t="shared" si="25"/>
        <v>180.82788671023968</v>
      </c>
      <c r="BC9" s="50">
        <f t="shared" si="26"/>
        <v>88.68774734532346</v>
      </c>
    </row>
    <row r="10" spans="1:55" s="3" customFormat="1" ht="9.75">
      <c r="A10" s="5">
        <v>37469</v>
      </c>
      <c r="B10" s="3">
        <v>1342</v>
      </c>
      <c r="C10" s="1">
        <v>0.328</v>
      </c>
      <c r="D10" s="3">
        <v>0.275</v>
      </c>
      <c r="E10" s="47">
        <v>0.197</v>
      </c>
      <c r="F10" s="47">
        <v>9.9</v>
      </c>
      <c r="G10" s="3">
        <v>29000</v>
      </c>
      <c r="H10" s="3">
        <v>10000</v>
      </c>
      <c r="I10" s="68">
        <v>250.2</v>
      </c>
      <c r="J10" s="3">
        <v>24</v>
      </c>
      <c r="K10" s="3">
        <v>45</v>
      </c>
      <c r="L10" s="3">
        <v>0.4</v>
      </c>
      <c r="M10" s="3">
        <v>83.6</v>
      </c>
      <c r="N10" s="3">
        <v>33.88</v>
      </c>
      <c r="O10" s="3">
        <v>0.3</v>
      </c>
      <c r="P10" s="3">
        <v>0.2</v>
      </c>
      <c r="Q10" s="3">
        <v>2.68</v>
      </c>
      <c r="R10" s="3">
        <v>2.5</v>
      </c>
      <c r="S10" s="3">
        <v>2.23</v>
      </c>
      <c r="T10" s="3">
        <v>111.79</v>
      </c>
      <c r="U10" s="3">
        <v>3.47</v>
      </c>
      <c r="V10" s="1">
        <v>249</v>
      </c>
      <c r="W10" s="3">
        <v>35.6</v>
      </c>
      <c r="X10" s="3">
        <v>6.66</v>
      </c>
      <c r="Y10" s="3">
        <v>7.55</v>
      </c>
      <c r="Z10" s="3">
        <v>8.3</v>
      </c>
      <c r="AA10" s="3">
        <v>29.692</v>
      </c>
      <c r="AB10" s="52"/>
      <c r="AC10" s="5">
        <v>37469</v>
      </c>
      <c r="AD10" s="50">
        <f t="shared" si="1"/>
        <v>16.57342461813576</v>
      </c>
      <c r="AE10" s="50">
        <f t="shared" si="2"/>
        <v>0.24788940092165898</v>
      </c>
      <c r="AF10" s="50">
        <f t="shared" si="3"/>
        <v>74.12398921832884</v>
      </c>
      <c r="AG10" s="50">
        <f t="shared" si="4"/>
        <v>57.771260997067444</v>
      </c>
      <c r="AH10" s="50">
        <f t="shared" si="5"/>
        <v>39.949728005646705</v>
      </c>
      <c r="AI10" s="50">
        <f t="shared" si="6"/>
        <v>82.38636363636364</v>
      </c>
      <c r="AJ10" s="50">
        <f t="shared" si="7"/>
        <v>153.84615384615384</v>
      </c>
      <c r="AK10" s="50">
        <f t="shared" si="8"/>
        <v>110.01187178472497</v>
      </c>
      <c r="AL10" s="50">
        <f t="shared" si="9"/>
        <v>120</v>
      </c>
      <c r="AM10" s="50">
        <f t="shared" si="10"/>
        <v>128.57142857142858</v>
      </c>
      <c r="AN10" s="50">
        <f t="shared" si="11"/>
        <v>78.43137254901961</v>
      </c>
      <c r="AO10" s="50">
        <f t="shared" si="12"/>
        <v>95</v>
      </c>
      <c r="AP10" s="50">
        <f t="shared" si="13"/>
        <v>31.082568807339452</v>
      </c>
      <c r="AQ10" s="50">
        <f t="shared" si="14"/>
        <v>90.9090909090909</v>
      </c>
      <c r="AR10" s="50">
        <f t="shared" si="15"/>
        <v>95.23809523809524</v>
      </c>
      <c r="AS10" s="50">
        <f t="shared" si="16"/>
        <v>117.54385964912282</v>
      </c>
      <c r="AT10" s="50">
        <f t="shared" si="17"/>
        <v>85.91065292096219</v>
      </c>
      <c r="AU10" s="50">
        <f t="shared" si="18"/>
        <v>89.5582329317269</v>
      </c>
      <c r="AV10" s="50">
        <f t="shared" si="19"/>
        <v>96.35407688329599</v>
      </c>
      <c r="AW10" s="50">
        <f t="shared" si="20"/>
        <v>86.9674185463659</v>
      </c>
      <c r="AX10" s="50">
        <f t="shared" si="21"/>
        <v>94.31818181818181</v>
      </c>
      <c r="AY10" s="50">
        <f t="shared" si="22"/>
        <v>142.4</v>
      </c>
      <c r="AZ10" s="50">
        <f t="shared" si="23"/>
        <v>108.64600326264274</v>
      </c>
      <c r="BA10" s="50">
        <f t="shared" si="24"/>
        <v>113.36336336336336</v>
      </c>
      <c r="BB10" s="50">
        <f t="shared" si="25"/>
        <v>180.82788671023968</v>
      </c>
      <c r="BC10" s="50">
        <f t="shared" si="26"/>
        <v>116.34340347165079</v>
      </c>
    </row>
    <row r="11" spans="1:55" s="3" customFormat="1" ht="9.75">
      <c r="A11" s="5">
        <v>37500</v>
      </c>
      <c r="B11" s="3">
        <v>1342</v>
      </c>
      <c r="C11" s="1">
        <v>0.328</v>
      </c>
      <c r="D11" s="3">
        <v>0.272</v>
      </c>
      <c r="E11" s="47">
        <v>0.197</v>
      </c>
      <c r="F11" s="47">
        <v>9.9</v>
      </c>
      <c r="G11" s="3">
        <v>29000</v>
      </c>
      <c r="H11" s="3">
        <v>10000</v>
      </c>
      <c r="I11" s="68">
        <v>250.2</v>
      </c>
      <c r="J11" s="3">
        <v>24</v>
      </c>
      <c r="K11" s="3">
        <v>45</v>
      </c>
      <c r="L11" s="3">
        <v>0.4</v>
      </c>
      <c r="M11" s="3">
        <v>83.6</v>
      </c>
      <c r="N11" s="3">
        <v>33.88</v>
      </c>
      <c r="O11" s="3">
        <v>0.3</v>
      </c>
      <c r="P11" s="3">
        <v>0.2</v>
      </c>
      <c r="Q11" s="3">
        <v>2.68</v>
      </c>
      <c r="R11" s="3">
        <v>2.5</v>
      </c>
      <c r="S11" s="3">
        <v>2.23</v>
      </c>
      <c r="T11" s="3">
        <v>111.79</v>
      </c>
      <c r="U11" s="3">
        <v>3.47</v>
      </c>
      <c r="V11" s="1">
        <v>249</v>
      </c>
      <c r="W11" s="3">
        <v>35.6</v>
      </c>
      <c r="X11" s="3">
        <v>6.66</v>
      </c>
      <c r="Y11" s="3">
        <v>7.55</v>
      </c>
      <c r="Z11" s="3">
        <v>8.3</v>
      </c>
      <c r="AA11" s="3">
        <v>28.96</v>
      </c>
      <c r="AB11" s="52"/>
      <c r="AC11" s="5">
        <v>37500</v>
      </c>
      <c r="AD11" s="50">
        <f t="shared" si="1"/>
        <v>16.99233852768256</v>
      </c>
      <c r="AE11" s="50">
        <f t="shared" si="2"/>
        <v>0.24788940092165898</v>
      </c>
      <c r="AF11" s="50">
        <f t="shared" si="3"/>
        <v>73.31536388140162</v>
      </c>
      <c r="AG11" s="50">
        <f t="shared" si="4"/>
        <v>57.771260997067444</v>
      </c>
      <c r="AH11" s="50">
        <f t="shared" si="5"/>
        <v>40.95950704225352</v>
      </c>
      <c r="AI11" s="50">
        <f t="shared" si="6"/>
        <v>82.38636363636364</v>
      </c>
      <c r="AJ11" s="50">
        <f t="shared" si="7"/>
        <v>153.84615384615384</v>
      </c>
      <c r="AK11" s="50">
        <f t="shared" si="8"/>
        <v>110.01187178472497</v>
      </c>
      <c r="AL11" s="50">
        <f t="shared" si="9"/>
        <v>120</v>
      </c>
      <c r="AM11" s="50">
        <f t="shared" si="10"/>
        <v>128.57142857142858</v>
      </c>
      <c r="AN11" s="50">
        <f t="shared" si="11"/>
        <v>78.43137254901961</v>
      </c>
      <c r="AO11" s="50">
        <f t="shared" si="12"/>
        <v>95</v>
      </c>
      <c r="AP11" s="50">
        <f t="shared" si="13"/>
        <v>31.082568807339452</v>
      </c>
      <c r="AQ11" s="50">
        <f t="shared" si="14"/>
        <v>90.9090909090909</v>
      </c>
      <c r="AR11" s="50">
        <f t="shared" si="15"/>
        <v>95.23809523809524</v>
      </c>
      <c r="AS11" s="50">
        <f t="shared" si="16"/>
        <v>117.54385964912282</v>
      </c>
      <c r="AT11" s="50">
        <f t="shared" si="17"/>
        <v>85.91065292096219</v>
      </c>
      <c r="AU11" s="50">
        <f t="shared" si="18"/>
        <v>89.5582329317269</v>
      </c>
      <c r="AV11" s="50">
        <f t="shared" si="19"/>
        <v>96.35407688329599</v>
      </c>
      <c r="AW11" s="50">
        <f t="shared" si="20"/>
        <v>86.9674185463659</v>
      </c>
      <c r="AX11" s="50">
        <f t="shared" si="21"/>
        <v>94.31818181818181</v>
      </c>
      <c r="AY11" s="50">
        <f t="shared" si="22"/>
        <v>142.4</v>
      </c>
      <c r="AZ11" s="50">
        <f t="shared" si="23"/>
        <v>108.64600326264274</v>
      </c>
      <c r="BA11" s="50">
        <f t="shared" si="24"/>
        <v>113.36336336336336</v>
      </c>
      <c r="BB11" s="50">
        <f t="shared" si="25"/>
        <v>180.82788671023968</v>
      </c>
      <c r="BC11" s="50">
        <f t="shared" si="26"/>
        <v>113.47517730496453</v>
      </c>
    </row>
    <row r="12" spans="1:55" s="3" customFormat="1" ht="9.75">
      <c r="A12" s="5">
        <v>37530</v>
      </c>
      <c r="B12" s="3">
        <v>1342</v>
      </c>
      <c r="C12" s="1">
        <v>0.328</v>
      </c>
      <c r="D12" s="3">
        <v>0.272</v>
      </c>
      <c r="E12" s="47">
        <v>0.197</v>
      </c>
      <c r="F12" s="47">
        <v>9.9</v>
      </c>
      <c r="G12" s="3">
        <v>29000</v>
      </c>
      <c r="H12" s="3">
        <v>10000</v>
      </c>
      <c r="I12" s="68">
        <v>250.2</v>
      </c>
      <c r="J12" s="3">
        <v>24</v>
      </c>
      <c r="K12" s="3">
        <v>45</v>
      </c>
      <c r="L12" s="3">
        <v>0.4</v>
      </c>
      <c r="M12" s="3">
        <v>83.6</v>
      </c>
      <c r="N12" s="3">
        <v>33.88</v>
      </c>
      <c r="O12" s="3">
        <v>0.3</v>
      </c>
      <c r="P12" s="3">
        <v>0.2</v>
      </c>
      <c r="Q12" s="3">
        <v>2.68</v>
      </c>
      <c r="R12" s="3">
        <v>2.5</v>
      </c>
      <c r="S12" s="3">
        <v>2.23</v>
      </c>
      <c r="T12" s="3">
        <v>111.79</v>
      </c>
      <c r="U12" s="3">
        <v>3.47</v>
      </c>
      <c r="V12" s="1">
        <v>249</v>
      </c>
      <c r="W12" s="3">
        <v>35.6</v>
      </c>
      <c r="X12" s="3">
        <v>6.66</v>
      </c>
      <c r="Y12" s="3">
        <v>7.55</v>
      </c>
      <c r="Z12" s="3">
        <v>8.3</v>
      </c>
      <c r="AA12" s="3">
        <v>27.009</v>
      </c>
      <c r="AB12" s="52"/>
      <c r="AC12" s="5">
        <v>37530</v>
      </c>
      <c r="AD12" s="50">
        <f t="shared" si="1"/>
        <v>18.219783174559847</v>
      </c>
      <c r="AE12" s="50">
        <f t="shared" si="2"/>
        <v>0.24788940092165898</v>
      </c>
      <c r="AF12" s="50">
        <f t="shared" si="3"/>
        <v>73.31536388140162</v>
      </c>
      <c r="AG12" s="50">
        <f t="shared" si="4"/>
        <v>57.771260997067444</v>
      </c>
      <c r="AH12" s="50">
        <f t="shared" si="5"/>
        <v>43.91822444161806</v>
      </c>
      <c r="AI12" s="50">
        <f t="shared" si="6"/>
        <v>82.38636363636364</v>
      </c>
      <c r="AJ12" s="50">
        <f t="shared" si="7"/>
        <v>153.84615384615384</v>
      </c>
      <c r="AK12" s="50">
        <f t="shared" si="8"/>
        <v>110.01187178472497</v>
      </c>
      <c r="AL12" s="50">
        <f t="shared" si="9"/>
        <v>120</v>
      </c>
      <c r="AM12" s="50">
        <f t="shared" si="10"/>
        <v>128.57142857142858</v>
      </c>
      <c r="AN12" s="50">
        <f t="shared" si="11"/>
        <v>78.43137254901961</v>
      </c>
      <c r="AO12" s="50">
        <f t="shared" si="12"/>
        <v>95</v>
      </c>
      <c r="AP12" s="50">
        <f t="shared" si="13"/>
        <v>31.082568807339452</v>
      </c>
      <c r="AQ12" s="50">
        <f t="shared" si="14"/>
        <v>90.9090909090909</v>
      </c>
      <c r="AR12" s="50">
        <f t="shared" si="15"/>
        <v>95.23809523809524</v>
      </c>
      <c r="AS12" s="50">
        <f t="shared" si="16"/>
        <v>117.54385964912282</v>
      </c>
      <c r="AT12" s="50">
        <f t="shared" si="17"/>
        <v>85.91065292096219</v>
      </c>
      <c r="AU12" s="50">
        <f t="shared" si="18"/>
        <v>89.5582329317269</v>
      </c>
      <c r="AV12" s="50">
        <f t="shared" si="19"/>
        <v>96.35407688329599</v>
      </c>
      <c r="AW12" s="50">
        <f t="shared" si="20"/>
        <v>86.9674185463659</v>
      </c>
      <c r="AX12" s="50">
        <f t="shared" si="21"/>
        <v>94.31818181818181</v>
      </c>
      <c r="AY12" s="50">
        <f t="shared" si="22"/>
        <v>142.4</v>
      </c>
      <c r="AZ12" s="50">
        <f t="shared" si="23"/>
        <v>108.64600326264274</v>
      </c>
      <c r="BA12" s="50">
        <f t="shared" si="24"/>
        <v>113.36336336336336</v>
      </c>
      <c r="BB12" s="50">
        <f t="shared" si="25"/>
        <v>180.82788671023968</v>
      </c>
      <c r="BC12" s="50">
        <f t="shared" si="26"/>
        <v>105.83049253555895</v>
      </c>
    </row>
    <row r="13" spans="1:55" s="3" customFormat="1" ht="9.75">
      <c r="A13" s="5">
        <v>37561</v>
      </c>
      <c r="B13" s="3">
        <v>1342</v>
      </c>
      <c r="C13" s="1">
        <v>0.328</v>
      </c>
      <c r="D13" s="3">
        <v>0.272</v>
      </c>
      <c r="E13" s="47">
        <v>0.215</v>
      </c>
      <c r="F13" s="47">
        <v>9.9</v>
      </c>
      <c r="G13" s="3">
        <v>29000</v>
      </c>
      <c r="H13" s="3">
        <v>10000</v>
      </c>
      <c r="I13" s="68">
        <v>250.2</v>
      </c>
      <c r="J13" s="3">
        <v>24</v>
      </c>
      <c r="K13" s="3">
        <v>45</v>
      </c>
      <c r="L13" s="3">
        <v>0.4</v>
      </c>
      <c r="M13" s="3">
        <v>83.6</v>
      </c>
      <c r="N13" s="3">
        <v>33.88</v>
      </c>
      <c r="O13" s="3">
        <v>0.3</v>
      </c>
      <c r="P13" s="3">
        <v>0.2</v>
      </c>
      <c r="Q13" s="3">
        <v>2.68</v>
      </c>
      <c r="R13" s="3">
        <v>2.5</v>
      </c>
      <c r="S13" s="3">
        <v>2.23</v>
      </c>
      <c r="T13" s="3">
        <v>111.79</v>
      </c>
      <c r="U13" s="3">
        <v>3.47</v>
      </c>
      <c r="V13" s="1">
        <v>249</v>
      </c>
      <c r="W13" s="3">
        <v>35.6</v>
      </c>
      <c r="X13" s="3">
        <v>6.66</v>
      </c>
      <c r="Y13" s="3">
        <v>7.55</v>
      </c>
      <c r="Z13" s="3">
        <v>8.3</v>
      </c>
      <c r="AA13" s="3">
        <v>27.186</v>
      </c>
      <c r="AB13" s="52"/>
      <c r="AC13" s="5">
        <v>37561</v>
      </c>
      <c r="AD13" s="50">
        <f t="shared" si="1"/>
        <v>18.101159558658388</v>
      </c>
      <c r="AE13" s="50">
        <f t="shared" si="2"/>
        <v>0.24788940092165898</v>
      </c>
      <c r="AF13" s="50">
        <f t="shared" si="3"/>
        <v>73.31536388140162</v>
      </c>
      <c r="AG13" s="50">
        <f t="shared" si="4"/>
        <v>63.049853372434015</v>
      </c>
      <c r="AH13" s="50">
        <f t="shared" si="5"/>
        <v>43.63228588036718</v>
      </c>
      <c r="AI13" s="50">
        <f t="shared" si="6"/>
        <v>82.38636363636364</v>
      </c>
      <c r="AJ13" s="50">
        <f t="shared" si="7"/>
        <v>153.84615384615384</v>
      </c>
      <c r="AK13" s="50">
        <f t="shared" si="8"/>
        <v>110.01187178472497</v>
      </c>
      <c r="AL13" s="50">
        <f t="shared" si="9"/>
        <v>120</v>
      </c>
      <c r="AM13" s="50">
        <f t="shared" si="10"/>
        <v>128.57142857142858</v>
      </c>
      <c r="AN13" s="50">
        <f t="shared" si="11"/>
        <v>78.43137254901961</v>
      </c>
      <c r="AO13" s="50">
        <f t="shared" si="12"/>
        <v>95</v>
      </c>
      <c r="AP13" s="50">
        <f t="shared" si="13"/>
        <v>31.082568807339452</v>
      </c>
      <c r="AQ13" s="50">
        <f t="shared" si="14"/>
        <v>90.9090909090909</v>
      </c>
      <c r="AR13" s="50">
        <f t="shared" si="15"/>
        <v>95.23809523809524</v>
      </c>
      <c r="AS13" s="50">
        <f t="shared" si="16"/>
        <v>117.54385964912282</v>
      </c>
      <c r="AT13" s="50">
        <f t="shared" si="17"/>
        <v>85.91065292096219</v>
      </c>
      <c r="AU13" s="50">
        <f t="shared" si="18"/>
        <v>89.5582329317269</v>
      </c>
      <c r="AV13" s="50">
        <f t="shared" si="19"/>
        <v>96.35407688329599</v>
      </c>
      <c r="AW13" s="50">
        <f t="shared" si="20"/>
        <v>86.9674185463659</v>
      </c>
      <c r="AX13" s="50">
        <f t="shared" si="21"/>
        <v>94.31818181818181</v>
      </c>
      <c r="AY13" s="50">
        <f t="shared" si="22"/>
        <v>142.4</v>
      </c>
      <c r="AZ13" s="50">
        <f t="shared" si="23"/>
        <v>108.64600326264274</v>
      </c>
      <c r="BA13" s="50">
        <f t="shared" si="24"/>
        <v>113.36336336336336</v>
      </c>
      <c r="BB13" s="50">
        <f t="shared" si="25"/>
        <v>180.82788671023968</v>
      </c>
      <c r="BC13" s="50">
        <f t="shared" si="26"/>
        <v>106.5240390266839</v>
      </c>
    </row>
    <row r="14" spans="1:55" s="3" customFormat="1" ht="9.75">
      <c r="A14" s="5">
        <v>37591</v>
      </c>
      <c r="B14" s="3">
        <v>1342</v>
      </c>
      <c r="C14" s="1">
        <v>0.328</v>
      </c>
      <c r="D14" s="3">
        <v>0.286</v>
      </c>
      <c r="E14" s="47">
        <v>0.215</v>
      </c>
      <c r="F14" s="47">
        <v>9.9</v>
      </c>
      <c r="G14" s="3">
        <v>29000</v>
      </c>
      <c r="H14" s="3">
        <v>10000</v>
      </c>
      <c r="I14" s="68">
        <v>250.2</v>
      </c>
      <c r="J14" s="3">
        <v>24</v>
      </c>
      <c r="K14" s="3">
        <v>45</v>
      </c>
      <c r="L14" s="3">
        <v>0.4</v>
      </c>
      <c r="M14" s="3">
        <v>83.6</v>
      </c>
      <c r="N14" s="3">
        <v>33.88</v>
      </c>
      <c r="O14" s="3">
        <v>0.3</v>
      </c>
      <c r="P14" s="3">
        <v>0.2</v>
      </c>
      <c r="Q14" s="3">
        <v>2.68</v>
      </c>
      <c r="R14" s="3">
        <v>2.5</v>
      </c>
      <c r="S14" s="3">
        <v>2.23</v>
      </c>
      <c r="T14" s="3">
        <v>111.79</v>
      </c>
      <c r="U14" s="3">
        <v>3.47</v>
      </c>
      <c r="V14" s="1">
        <v>249</v>
      </c>
      <c r="W14" s="3">
        <v>35.6</v>
      </c>
      <c r="X14" s="3">
        <v>6.66</v>
      </c>
      <c r="Y14" s="3">
        <v>7.55</v>
      </c>
      <c r="Z14" s="3">
        <v>8.3</v>
      </c>
      <c r="AA14" s="3">
        <v>27.25</v>
      </c>
      <c r="AB14" s="52"/>
      <c r="AC14" s="5">
        <v>37591</v>
      </c>
      <c r="AD14" s="50">
        <f t="shared" si="1"/>
        <v>18.05864674354814</v>
      </c>
      <c r="AE14" s="50">
        <f t="shared" si="2"/>
        <v>0.24788940092165898</v>
      </c>
      <c r="AF14" s="50">
        <f t="shared" si="3"/>
        <v>77.088948787062</v>
      </c>
      <c r="AG14" s="50">
        <f t="shared" si="4"/>
        <v>63.049853372434015</v>
      </c>
      <c r="AH14" s="50">
        <f t="shared" si="5"/>
        <v>43.529810052978426</v>
      </c>
      <c r="AI14" s="50">
        <f t="shared" si="6"/>
        <v>82.38636363636364</v>
      </c>
      <c r="AJ14" s="50">
        <f t="shared" si="7"/>
        <v>153.84615384615384</v>
      </c>
      <c r="AK14" s="50">
        <f t="shared" si="8"/>
        <v>110.01187178472497</v>
      </c>
      <c r="AL14" s="50">
        <f t="shared" si="9"/>
        <v>120</v>
      </c>
      <c r="AM14" s="50">
        <f t="shared" si="10"/>
        <v>128.57142857142858</v>
      </c>
      <c r="AN14" s="50">
        <f t="shared" si="11"/>
        <v>78.43137254901961</v>
      </c>
      <c r="AO14" s="50">
        <f t="shared" si="12"/>
        <v>95</v>
      </c>
      <c r="AP14" s="50">
        <f t="shared" si="13"/>
        <v>31.082568807339452</v>
      </c>
      <c r="AQ14" s="50">
        <f t="shared" si="14"/>
        <v>90.9090909090909</v>
      </c>
      <c r="AR14" s="50">
        <f t="shared" si="15"/>
        <v>95.23809523809524</v>
      </c>
      <c r="AS14" s="50">
        <f t="shared" si="16"/>
        <v>117.54385964912282</v>
      </c>
      <c r="AT14" s="50">
        <f t="shared" si="17"/>
        <v>85.91065292096219</v>
      </c>
      <c r="AU14" s="50">
        <f t="shared" si="18"/>
        <v>89.5582329317269</v>
      </c>
      <c r="AV14" s="50">
        <f t="shared" si="19"/>
        <v>96.35407688329599</v>
      </c>
      <c r="AW14" s="50">
        <f t="shared" si="20"/>
        <v>86.9674185463659</v>
      </c>
      <c r="AX14" s="50">
        <f t="shared" si="21"/>
        <v>94.31818181818181</v>
      </c>
      <c r="AY14" s="50">
        <f t="shared" si="22"/>
        <v>142.4</v>
      </c>
      <c r="AZ14" s="50">
        <f t="shared" si="23"/>
        <v>108.64600326264274</v>
      </c>
      <c r="BA14" s="50">
        <f t="shared" si="24"/>
        <v>113.36336336336336</v>
      </c>
      <c r="BB14" s="50">
        <f t="shared" si="25"/>
        <v>180.82788671023968</v>
      </c>
      <c r="BC14" s="50">
        <f t="shared" si="26"/>
        <v>106.77481289918106</v>
      </c>
    </row>
    <row r="15" spans="1:55" s="3" customFormat="1" ht="9.75">
      <c r="A15" s="5">
        <v>37622</v>
      </c>
      <c r="B15" s="81">
        <v>1382</v>
      </c>
      <c r="C15" s="1">
        <v>0.328</v>
      </c>
      <c r="D15" s="3">
        <v>0.286</v>
      </c>
      <c r="E15" s="47">
        <v>0.23</v>
      </c>
      <c r="F15" s="82">
        <v>11.2</v>
      </c>
      <c r="G15" s="7">
        <v>35250</v>
      </c>
      <c r="H15" s="7">
        <v>8000</v>
      </c>
      <c r="I15" s="68">
        <v>250.2</v>
      </c>
      <c r="J15" s="1">
        <v>22</v>
      </c>
      <c r="K15" s="1">
        <v>35</v>
      </c>
      <c r="L15" s="3">
        <v>0.52</v>
      </c>
      <c r="M15" s="47">
        <v>85.3</v>
      </c>
      <c r="N15" s="47">
        <v>70</v>
      </c>
      <c r="O15" s="3">
        <v>0.33</v>
      </c>
      <c r="P15" s="3">
        <v>0.2</v>
      </c>
      <c r="Q15" s="3">
        <v>2.2</v>
      </c>
      <c r="R15" s="3">
        <v>2.5</v>
      </c>
      <c r="S15" s="3">
        <v>2.1</v>
      </c>
      <c r="T15" s="3">
        <v>111.79</v>
      </c>
      <c r="U15" s="3">
        <v>3.47</v>
      </c>
      <c r="V15" s="1">
        <v>249</v>
      </c>
      <c r="W15" s="3">
        <v>29.21</v>
      </c>
      <c r="X15" s="3">
        <v>6.66</v>
      </c>
      <c r="Y15" s="3">
        <v>7.55</v>
      </c>
      <c r="Z15" s="3">
        <v>5.85</v>
      </c>
      <c r="AA15" s="1">
        <v>27.817</v>
      </c>
      <c r="AB15" s="54"/>
      <c r="AC15" s="5">
        <v>37622</v>
      </c>
      <c r="AD15" s="50">
        <f t="shared" si="1"/>
        <v>18.217842615907003</v>
      </c>
      <c r="AE15" s="50">
        <f t="shared" si="2"/>
        <v>0.24788940092165898</v>
      </c>
      <c r="AF15" s="50">
        <f t="shared" si="3"/>
        <v>77.088948787062</v>
      </c>
      <c r="AG15" s="50">
        <f t="shared" si="4"/>
        <v>67.44868035190615</v>
      </c>
      <c r="AH15" s="50">
        <f t="shared" si="5"/>
        <v>48.24205686359593</v>
      </c>
      <c r="AI15" s="50">
        <f t="shared" si="6"/>
        <v>100.14204545454545</v>
      </c>
      <c r="AJ15" s="50">
        <f t="shared" si="7"/>
        <v>123.07692307692308</v>
      </c>
      <c r="AK15" s="50">
        <f t="shared" si="8"/>
        <v>110.01187178472497</v>
      </c>
      <c r="AL15" s="50">
        <f t="shared" si="9"/>
        <v>110</v>
      </c>
      <c r="AM15" s="50">
        <f t="shared" si="10"/>
        <v>100</v>
      </c>
      <c r="AN15" s="50">
        <f t="shared" si="11"/>
        <v>101.96078431372548</v>
      </c>
      <c r="AO15" s="50">
        <f t="shared" si="12"/>
        <v>96.93181818181819</v>
      </c>
      <c r="AP15" s="50">
        <f t="shared" si="13"/>
        <v>64.22018348623853</v>
      </c>
      <c r="AQ15" s="50">
        <f t="shared" si="14"/>
        <v>100</v>
      </c>
      <c r="AR15" s="50">
        <f t="shared" si="15"/>
        <v>95.23809523809524</v>
      </c>
      <c r="AS15" s="50">
        <f t="shared" si="16"/>
        <v>96.49122807017545</v>
      </c>
      <c r="AT15" s="50">
        <f t="shared" si="17"/>
        <v>85.91065292096219</v>
      </c>
      <c r="AU15" s="50">
        <f t="shared" si="18"/>
        <v>84.33734939759036</v>
      </c>
      <c r="AV15" s="50">
        <f t="shared" si="19"/>
        <v>96.35407688329599</v>
      </c>
      <c r="AW15" s="50">
        <f t="shared" si="20"/>
        <v>86.9674185463659</v>
      </c>
      <c r="AX15" s="50">
        <f t="shared" si="21"/>
        <v>94.31818181818181</v>
      </c>
      <c r="AY15" s="50">
        <f t="shared" si="22"/>
        <v>116.84</v>
      </c>
      <c r="AZ15" s="50">
        <f t="shared" si="23"/>
        <v>108.64600326264274</v>
      </c>
      <c r="BA15" s="50">
        <f t="shared" si="24"/>
        <v>113.36336336336336</v>
      </c>
      <c r="BB15" s="50">
        <f t="shared" si="25"/>
        <v>127.45098039215686</v>
      </c>
      <c r="BC15" s="50">
        <f t="shared" si="26"/>
        <v>108.99651267583558</v>
      </c>
    </row>
    <row r="16" spans="1:55" s="3" customFormat="1" ht="9.75">
      <c r="A16" s="5">
        <v>37653</v>
      </c>
      <c r="B16" s="81">
        <v>1382</v>
      </c>
      <c r="C16" s="1">
        <v>0.328</v>
      </c>
      <c r="D16" s="3">
        <v>0.27</v>
      </c>
      <c r="E16" s="47">
        <v>0.248</v>
      </c>
      <c r="F16" s="82">
        <v>13.4</v>
      </c>
      <c r="G16" s="7">
        <v>35250</v>
      </c>
      <c r="H16" s="7">
        <v>8000</v>
      </c>
      <c r="I16" s="68">
        <v>237.61</v>
      </c>
      <c r="J16" s="1">
        <v>22</v>
      </c>
      <c r="K16" s="1">
        <v>35</v>
      </c>
      <c r="L16" s="3">
        <v>0.52</v>
      </c>
      <c r="M16" s="47">
        <v>85.3</v>
      </c>
      <c r="N16" s="47">
        <v>70</v>
      </c>
      <c r="O16" s="3">
        <v>0.33</v>
      </c>
      <c r="P16" s="3">
        <v>0.2</v>
      </c>
      <c r="Q16" s="3">
        <v>2.2</v>
      </c>
      <c r="R16" s="3">
        <v>2.5</v>
      </c>
      <c r="S16" s="3">
        <v>2.1</v>
      </c>
      <c r="T16" s="3">
        <v>111.79</v>
      </c>
      <c r="U16" s="3">
        <v>3.47</v>
      </c>
      <c r="V16" s="1">
        <v>249</v>
      </c>
      <c r="W16" s="3">
        <v>29.21</v>
      </c>
      <c r="X16" s="3">
        <v>6.66</v>
      </c>
      <c r="Y16" s="3">
        <v>7.55</v>
      </c>
      <c r="Z16" s="3">
        <v>5.85</v>
      </c>
      <c r="AA16" s="1">
        <v>28.5</v>
      </c>
      <c r="AB16" s="54"/>
      <c r="AC16" s="5">
        <v>37653</v>
      </c>
      <c r="AD16" s="50">
        <f t="shared" si="1"/>
        <v>17.781253615673158</v>
      </c>
      <c r="AE16" s="50">
        <f t="shared" si="2"/>
        <v>0.24788940092165898</v>
      </c>
      <c r="AF16" s="50">
        <f t="shared" si="3"/>
        <v>72.77628032345014</v>
      </c>
      <c r="AG16" s="50">
        <f t="shared" si="4"/>
        <v>72.72727272727272</v>
      </c>
      <c r="AH16" s="50">
        <f t="shared" si="5"/>
        <v>56.33496417099086</v>
      </c>
      <c r="AI16" s="50">
        <f t="shared" si="6"/>
        <v>100.14204545454545</v>
      </c>
      <c r="AJ16" s="50">
        <f t="shared" si="7"/>
        <v>123.07692307692308</v>
      </c>
      <c r="AK16" s="50">
        <f t="shared" si="8"/>
        <v>104.47610253704437</v>
      </c>
      <c r="AL16" s="50">
        <f t="shared" si="9"/>
        <v>110</v>
      </c>
      <c r="AM16" s="50">
        <f t="shared" si="10"/>
        <v>100</v>
      </c>
      <c r="AN16" s="50">
        <f t="shared" si="11"/>
        <v>101.96078431372548</v>
      </c>
      <c r="AO16" s="50">
        <f t="shared" si="12"/>
        <v>96.93181818181819</v>
      </c>
      <c r="AP16" s="50">
        <f t="shared" si="13"/>
        <v>64.22018348623853</v>
      </c>
      <c r="AQ16" s="50">
        <f t="shared" si="14"/>
        <v>100</v>
      </c>
      <c r="AR16" s="50">
        <f t="shared" si="15"/>
        <v>95.23809523809524</v>
      </c>
      <c r="AS16" s="50">
        <f t="shared" si="16"/>
        <v>96.49122807017545</v>
      </c>
      <c r="AT16" s="50">
        <f t="shared" si="17"/>
        <v>85.91065292096219</v>
      </c>
      <c r="AU16" s="50">
        <f t="shared" si="18"/>
        <v>84.33734939759036</v>
      </c>
      <c r="AV16" s="50">
        <f t="shared" si="19"/>
        <v>96.35407688329599</v>
      </c>
      <c r="AW16" s="50">
        <f t="shared" si="20"/>
        <v>86.9674185463659</v>
      </c>
      <c r="AX16" s="50">
        <f t="shared" si="21"/>
        <v>94.31818181818181</v>
      </c>
      <c r="AY16" s="50">
        <f t="shared" si="22"/>
        <v>116.84</v>
      </c>
      <c r="AZ16" s="50">
        <f t="shared" si="23"/>
        <v>108.64600326264274</v>
      </c>
      <c r="BA16" s="50">
        <f t="shared" si="24"/>
        <v>113.36336336336336</v>
      </c>
      <c r="BB16" s="50">
        <f t="shared" si="25"/>
        <v>127.45098039215686</v>
      </c>
      <c r="BC16" s="50">
        <f t="shared" si="26"/>
        <v>111.67274009639121</v>
      </c>
    </row>
    <row r="17" spans="1:55" s="3" customFormat="1" ht="9.75">
      <c r="A17" s="5">
        <v>37681</v>
      </c>
      <c r="B17" s="81">
        <v>1382</v>
      </c>
      <c r="C17" s="1">
        <v>0.328</v>
      </c>
      <c r="D17" s="3">
        <v>0.289</v>
      </c>
      <c r="E17" s="47">
        <v>0.254</v>
      </c>
      <c r="F17" s="82">
        <v>13.4</v>
      </c>
      <c r="G17" s="7">
        <v>35250</v>
      </c>
      <c r="H17" s="7">
        <v>8000</v>
      </c>
      <c r="I17" s="68">
        <v>234.77</v>
      </c>
      <c r="J17" s="1">
        <v>22</v>
      </c>
      <c r="K17" s="1">
        <v>35</v>
      </c>
      <c r="L17" s="3">
        <v>0.52</v>
      </c>
      <c r="M17" s="47">
        <v>85.3</v>
      </c>
      <c r="N17" s="47">
        <v>70</v>
      </c>
      <c r="O17" s="3">
        <v>0.33</v>
      </c>
      <c r="P17" s="3">
        <v>0.2</v>
      </c>
      <c r="Q17" s="3">
        <v>2.2</v>
      </c>
      <c r="R17" s="3">
        <v>2.5</v>
      </c>
      <c r="S17" s="3">
        <v>2.1</v>
      </c>
      <c r="T17" s="3">
        <v>111.79</v>
      </c>
      <c r="U17" s="3">
        <v>3.47</v>
      </c>
      <c r="V17" s="1">
        <v>249</v>
      </c>
      <c r="W17" s="3">
        <v>29.21</v>
      </c>
      <c r="X17" s="3">
        <v>6.66</v>
      </c>
      <c r="Y17" s="3">
        <v>7.55</v>
      </c>
      <c r="Z17" s="3">
        <v>5.85</v>
      </c>
      <c r="AA17" s="1">
        <v>28.734</v>
      </c>
      <c r="AB17" s="54"/>
      <c r="AC17" s="5">
        <v>37681</v>
      </c>
      <c r="AD17" s="50">
        <f t="shared" si="1"/>
        <v>17.636449086332743</v>
      </c>
      <c r="AE17" s="50">
        <f t="shared" si="2"/>
        <v>0.24788940092165898</v>
      </c>
      <c r="AF17" s="50">
        <f t="shared" si="3"/>
        <v>77.89757412398922</v>
      </c>
      <c r="AG17" s="50">
        <f t="shared" si="4"/>
        <v>74.48680351906157</v>
      </c>
      <c r="AH17" s="50">
        <f t="shared" si="5"/>
        <v>55.876191232450736</v>
      </c>
      <c r="AI17" s="50">
        <f t="shared" si="6"/>
        <v>100.14204545454545</v>
      </c>
      <c r="AJ17" s="50">
        <f t="shared" si="7"/>
        <v>123.07692307692308</v>
      </c>
      <c r="AK17" s="50">
        <f t="shared" si="8"/>
        <v>103.2273666622697</v>
      </c>
      <c r="AL17" s="50">
        <f t="shared" si="9"/>
        <v>110</v>
      </c>
      <c r="AM17" s="50">
        <f t="shared" si="10"/>
        <v>100</v>
      </c>
      <c r="AN17" s="50">
        <f t="shared" si="11"/>
        <v>101.96078431372548</v>
      </c>
      <c r="AO17" s="50">
        <f t="shared" si="12"/>
        <v>96.93181818181819</v>
      </c>
      <c r="AP17" s="50">
        <f t="shared" si="13"/>
        <v>64.22018348623853</v>
      </c>
      <c r="AQ17" s="50">
        <f t="shared" si="14"/>
        <v>100</v>
      </c>
      <c r="AR17" s="50">
        <f t="shared" si="15"/>
        <v>95.23809523809524</v>
      </c>
      <c r="AS17" s="50">
        <f t="shared" si="16"/>
        <v>96.49122807017545</v>
      </c>
      <c r="AT17" s="50">
        <f t="shared" si="17"/>
        <v>85.91065292096219</v>
      </c>
      <c r="AU17" s="50">
        <f t="shared" si="18"/>
        <v>84.33734939759036</v>
      </c>
      <c r="AV17" s="50">
        <f t="shared" si="19"/>
        <v>96.35407688329599</v>
      </c>
      <c r="AW17" s="50">
        <f t="shared" si="20"/>
        <v>86.9674185463659</v>
      </c>
      <c r="AX17" s="50">
        <f t="shared" si="21"/>
        <v>94.31818181818181</v>
      </c>
      <c r="AY17" s="50">
        <f t="shared" si="22"/>
        <v>116.84</v>
      </c>
      <c r="AZ17" s="50">
        <f t="shared" si="23"/>
        <v>108.64600326264274</v>
      </c>
      <c r="BA17" s="50">
        <f t="shared" si="24"/>
        <v>113.36336336336336</v>
      </c>
      <c r="BB17" s="50">
        <f t="shared" si="25"/>
        <v>127.45098039215686</v>
      </c>
      <c r="BC17" s="50">
        <f t="shared" si="26"/>
        <v>112.58963206770895</v>
      </c>
    </row>
    <row r="18" spans="1:55" s="3" customFormat="1" ht="9.75">
      <c r="A18" s="5">
        <v>37712</v>
      </c>
      <c r="B18" s="81">
        <v>1382</v>
      </c>
      <c r="C18" s="1">
        <v>0.328</v>
      </c>
      <c r="D18" s="3">
        <v>0.297</v>
      </c>
      <c r="E18" s="47">
        <v>0.256</v>
      </c>
      <c r="F18" s="82">
        <v>13.4</v>
      </c>
      <c r="G18" s="7">
        <v>35250</v>
      </c>
      <c r="H18" s="7">
        <v>8000</v>
      </c>
      <c r="I18" s="68">
        <v>234.89</v>
      </c>
      <c r="J18" s="1">
        <v>22</v>
      </c>
      <c r="K18" s="1">
        <v>35</v>
      </c>
      <c r="L18" s="3">
        <v>0.52</v>
      </c>
      <c r="M18" s="47">
        <v>85.3</v>
      </c>
      <c r="N18" s="47">
        <v>70</v>
      </c>
      <c r="O18" s="3">
        <v>0.33</v>
      </c>
      <c r="P18" s="3">
        <v>0.2</v>
      </c>
      <c r="Q18" s="3">
        <v>2.2</v>
      </c>
      <c r="R18" s="3">
        <v>2.5</v>
      </c>
      <c r="S18" s="3">
        <v>2.1</v>
      </c>
      <c r="T18" s="3">
        <v>111.79</v>
      </c>
      <c r="U18" s="3">
        <v>3.47</v>
      </c>
      <c r="V18" s="1">
        <v>249</v>
      </c>
      <c r="W18" s="3">
        <v>29.21</v>
      </c>
      <c r="X18" s="3">
        <v>6.66</v>
      </c>
      <c r="Y18" s="3">
        <v>7.55</v>
      </c>
      <c r="Z18" s="3">
        <v>5.85</v>
      </c>
      <c r="AA18" s="1">
        <v>28.762</v>
      </c>
      <c r="AB18" s="54"/>
      <c r="AC18" s="5">
        <v>37712</v>
      </c>
      <c r="AD18" s="50">
        <f t="shared" si="1"/>
        <v>17.619279884802346</v>
      </c>
      <c r="AE18" s="50">
        <f t="shared" si="2"/>
        <v>0.24788940092165898</v>
      </c>
      <c r="AF18" s="50">
        <f t="shared" si="3"/>
        <v>80.05390835579514</v>
      </c>
      <c r="AG18" s="50">
        <f t="shared" si="4"/>
        <v>75.0733137829912</v>
      </c>
      <c r="AH18" s="50">
        <f t="shared" si="5"/>
        <v>55.82179538534314</v>
      </c>
      <c r="AI18" s="50">
        <f t="shared" si="6"/>
        <v>100.14204545454545</v>
      </c>
      <c r="AJ18" s="50">
        <f t="shared" si="7"/>
        <v>123.07692307692308</v>
      </c>
      <c r="AK18" s="50">
        <f t="shared" si="8"/>
        <v>103.28013014993624</v>
      </c>
      <c r="AL18" s="50">
        <f t="shared" si="9"/>
        <v>110</v>
      </c>
      <c r="AM18" s="50">
        <f t="shared" si="10"/>
        <v>100</v>
      </c>
      <c r="AN18" s="50">
        <f t="shared" si="11"/>
        <v>101.96078431372548</v>
      </c>
      <c r="AO18" s="50">
        <f t="shared" si="12"/>
        <v>96.93181818181819</v>
      </c>
      <c r="AP18" s="50">
        <f t="shared" si="13"/>
        <v>64.22018348623853</v>
      </c>
      <c r="AQ18" s="50">
        <f t="shared" si="14"/>
        <v>100</v>
      </c>
      <c r="AR18" s="50">
        <f t="shared" si="15"/>
        <v>95.23809523809524</v>
      </c>
      <c r="AS18" s="50">
        <f t="shared" si="16"/>
        <v>96.49122807017545</v>
      </c>
      <c r="AT18" s="50">
        <f t="shared" si="17"/>
        <v>85.91065292096219</v>
      </c>
      <c r="AU18" s="50">
        <f t="shared" si="18"/>
        <v>84.33734939759036</v>
      </c>
      <c r="AV18" s="50">
        <f t="shared" si="19"/>
        <v>96.35407688329599</v>
      </c>
      <c r="AW18" s="50">
        <f t="shared" si="20"/>
        <v>86.9674185463659</v>
      </c>
      <c r="AX18" s="50">
        <f t="shared" si="21"/>
        <v>94.31818181818181</v>
      </c>
      <c r="AY18" s="50">
        <f t="shared" si="22"/>
        <v>116.84</v>
      </c>
      <c r="AZ18" s="50">
        <f t="shared" si="23"/>
        <v>108.64600326264274</v>
      </c>
      <c r="BA18" s="50">
        <f t="shared" si="24"/>
        <v>113.36336336336336</v>
      </c>
      <c r="BB18" s="50">
        <f t="shared" si="25"/>
        <v>127.45098039215686</v>
      </c>
      <c r="BC18" s="50">
        <f t="shared" si="26"/>
        <v>112.69934563692644</v>
      </c>
    </row>
    <row r="19" spans="1:55" s="3" customFormat="1" ht="9.75">
      <c r="A19" s="5">
        <v>37742</v>
      </c>
      <c r="B19" s="81">
        <v>1465</v>
      </c>
      <c r="C19" s="1">
        <v>0.328</v>
      </c>
      <c r="D19" s="3">
        <v>0.297</v>
      </c>
      <c r="E19" s="47">
        <v>0.256</v>
      </c>
      <c r="F19" s="82">
        <v>13.4</v>
      </c>
      <c r="G19" s="7">
        <v>35250</v>
      </c>
      <c r="H19" s="7">
        <v>8000</v>
      </c>
      <c r="I19" s="68">
        <v>240.16</v>
      </c>
      <c r="J19" s="1">
        <v>22</v>
      </c>
      <c r="K19" s="1">
        <v>35</v>
      </c>
      <c r="L19" s="3">
        <v>0.52</v>
      </c>
      <c r="M19" s="47">
        <v>85.3</v>
      </c>
      <c r="N19" s="47">
        <v>70</v>
      </c>
      <c r="O19" s="3">
        <v>0.33</v>
      </c>
      <c r="P19" s="3">
        <v>0.2</v>
      </c>
      <c r="Q19" s="3">
        <v>2.2</v>
      </c>
      <c r="R19" s="3">
        <v>2.5</v>
      </c>
      <c r="S19" s="3">
        <v>2.1</v>
      </c>
      <c r="T19" s="3">
        <v>111.79</v>
      </c>
      <c r="U19" s="3">
        <v>3.47</v>
      </c>
      <c r="V19" s="1">
        <v>249</v>
      </c>
      <c r="W19" s="3">
        <v>29.21</v>
      </c>
      <c r="X19" s="3">
        <v>6.66</v>
      </c>
      <c r="Y19" s="3">
        <v>7.55</v>
      </c>
      <c r="Z19" s="3">
        <v>5.85</v>
      </c>
      <c r="AA19" s="1">
        <v>29.164</v>
      </c>
      <c r="AB19" s="54"/>
      <c r="AC19" s="5">
        <v>37742</v>
      </c>
      <c r="AD19" s="50">
        <f t="shared" si="1"/>
        <v>18.420004352559875</v>
      </c>
      <c r="AE19" s="50">
        <f t="shared" si="2"/>
        <v>0.24788940092165898</v>
      </c>
      <c r="AF19" s="50">
        <f t="shared" si="3"/>
        <v>80.05390835579514</v>
      </c>
      <c r="AG19" s="50">
        <f t="shared" si="4"/>
        <v>75.0733137829912</v>
      </c>
      <c r="AH19" s="50">
        <f t="shared" si="5"/>
        <v>55.05234120399257</v>
      </c>
      <c r="AI19" s="50">
        <f t="shared" si="6"/>
        <v>100.14204545454545</v>
      </c>
      <c r="AJ19" s="50">
        <f t="shared" si="7"/>
        <v>123.07692307692308</v>
      </c>
      <c r="AK19" s="50">
        <f t="shared" si="8"/>
        <v>105.59732664995822</v>
      </c>
      <c r="AL19" s="50">
        <f t="shared" si="9"/>
        <v>110</v>
      </c>
      <c r="AM19" s="50">
        <f t="shared" si="10"/>
        <v>100</v>
      </c>
      <c r="AN19" s="50">
        <f t="shared" si="11"/>
        <v>101.96078431372548</v>
      </c>
      <c r="AO19" s="50">
        <f t="shared" si="12"/>
        <v>96.93181818181819</v>
      </c>
      <c r="AP19" s="50">
        <f t="shared" si="13"/>
        <v>64.22018348623853</v>
      </c>
      <c r="AQ19" s="50">
        <f t="shared" si="14"/>
        <v>100</v>
      </c>
      <c r="AR19" s="50">
        <f t="shared" si="15"/>
        <v>95.23809523809524</v>
      </c>
      <c r="AS19" s="50">
        <f t="shared" si="16"/>
        <v>96.49122807017545</v>
      </c>
      <c r="AT19" s="50">
        <f t="shared" si="17"/>
        <v>85.91065292096219</v>
      </c>
      <c r="AU19" s="50">
        <f t="shared" si="18"/>
        <v>84.33734939759036</v>
      </c>
      <c r="AV19" s="50">
        <f t="shared" si="19"/>
        <v>96.35407688329599</v>
      </c>
      <c r="AW19" s="50">
        <f t="shared" si="20"/>
        <v>86.9674185463659</v>
      </c>
      <c r="AX19" s="50">
        <f t="shared" si="21"/>
        <v>94.31818181818181</v>
      </c>
      <c r="AY19" s="50">
        <f t="shared" si="22"/>
        <v>116.84</v>
      </c>
      <c r="AZ19" s="50">
        <f t="shared" si="23"/>
        <v>108.64600326264274</v>
      </c>
      <c r="BA19" s="50">
        <f t="shared" si="24"/>
        <v>113.36336336336336</v>
      </c>
      <c r="BB19" s="50">
        <f t="shared" si="25"/>
        <v>127.45098039215686</v>
      </c>
      <c r="BC19" s="50">
        <f t="shared" si="26"/>
        <v>114.27451902354923</v>
      </c>
    </row>
    <row r="20" spans="1:55" s="3" customFormat="1" ht="9.75">
      <c r="A20" s="5">
        <v>37773</v>
      </c>
      <c r="B20" s="81">
        <v>1465</v>
      </c>
      <c r="C20" s="1">
        <v>0.328</v>
      </c>
      <c r="D20" s="3">
        <v>0.297</v>
      </c>
      <c r="E20" s="47">
        <v>0.256</v>
      </c>
      <c r="F20" s="82">
        <v>13.4</v>
      </c>
      <c r="G20" s="7">
        <v>35250</v>
      </c>
      <c r="H20" s="7">
        <v>8000</v>
      </c>
      <c r="I20" s="68">
        <v>218.23</v>
      </c>
      <c r="J20" s="1">
        <v>22</v>
      </c>
      <c r="K20" s="1">
        <v>35</v>
      </c>
      <c r="L20" s="3">
        <v>0.52</v>
      </c>
      <c r="M20" s="47">
        <v>85.3</v>
      </c>
      <c r="N20" s="47">
        <v>70</v>
      </c>
      <c r="O20" s="3">
        <v>0.33</v>
      </c>
      <c r="P20" s="3">
        <v>0.2</v>
      </c>
      <c r="Q20" s="3">
        <v>2.2</v>
      </c>
      <c r="R20" s="3">
        <v>2.5</v>
      </c>
      <c r="S20" s="3">
        <v>2.1</v>
      </c>
      <c r="T20" s="3">
        <v>111.79</v>
      </c>
      <c r="U20" s="3">
        <v>3.47</v>
      </c>
      <c r="V20" s="1">
        <v>249</v>
      </c>
      <c r="W20" s="3">
        <v>29.21</v>
      </c>
      <c r="X20" s="3">
        <v>6.66</v>
      </c>
      <c r="Y20" s="3">
        <v>7.55</v>
      </c>
      <c r="Z20" s="3">
        <v>5.85</v>
      </c>
      <c r="AA20" s="1">
        <v>26.713</v>
      </c>
      <c r="AB20" s="54"/>
      <c r="AC20" s="5">
        <v>37773</v>
      </c>
      <c r="AD20" s="50">
        <f t="shared" si="1"/>
        <v>20.110096467564713</v>
      </c>
      <c r="AE20" s="50">
        <f t="shared" si="2"/>
        <v>0.24788940092165898</v>
      </c>
      <c r="AF20" s="50">
        <f t="shared" si="3"/>
        <v>80.05390835579514</v>
      </c>
      <c r="AG20" s="50">
        <f t="shared" si="4"/>
        <v>75.0733137829912</v>
      </c>
      <c r="AH20" s="50">
        <f t="shared" si="5"/>
        <v>60.10356301700444</v>
      </c>
      <c r="AI20" s="50">
        <f t="shared" si="6"/>
        <v>100.14204545454545</v>
      </c>
      <c r="AJ20" s="50">
        <f t="shared" si="7"/>
        <v>123.07692307692308</v>
      </c>
      <c r="AK20" s="50">
        <f t="shared" si="8"/>
        <v>95.954799278899</v>
      </c>
      <c r="AL20" s="50">
        <f t="shared" si="9"/>
        <v>110</v>
      </c>
      <c r="AM20" s="50">
        <f t="shared" si="10"/>
        <v>100</v>
      </c>
      <c r="AN20" s="50">
        <f t="shared" si="11"/>
        <v>101.96078431372548</v>
      </c>
      <c r="AO20" s="50">
        <f t="shared" si="12"/>
        <v>96.93181818181819</v>
      </c>
      <c r="AP20" s="50">
        <f t="shared" si="13"/>
        <v>64.22018348623853</v>
      </c>
      <c r="AQ20" s="50">
        <f t="shared" si="14"/>
        <v>100</v>
      </c>
      <c r="AR20" s="50">
        <f t="shared" si="15"/>
        <v>95.23809523809524</v>
      </c>
      <c r="AS20" s="50">
        <f t="shared" si="16"/>
        <v>96.49122807017545</v>
      </c>
      <c r="AT20" s="50">
        <f t="shared" si="17"/>
        <v>85.91065292096219</v>
      </c>
      <c r="AU20" s="50">
        <f t="shared" si="18"/>
        <v>84.33734939759036</v>
      </c>
      <c r="AV20" s="50">
        <f t="shared" si="19"/>
        <v>96.35407688329599</v>
      </c>
      <c r="AW20" s="50">
        <f t="shared" si="20"/>
        <v>86.9674185463659</v>
      </c>
      <c r="AX20" s="50">
        <f t="shared" si="21"/>
        <v>94.31818181818181</v>
      </c>
      <c r="AY20" s="50">
        <f t="shared" si="22"/>
        <v>116.84</v>
      </c>
      <c r="AZ20" s="50">
        <f t="shared" si="23"/>
        <v>108.64600326264274</v>
      </c>
      <c r="BA20" s="50">
        <f t="shared" si="24"/>
        <v>113.36336336336336</v>
      </c>
      <c r="BB20" s="50">
        <f t="shared" si="25"/>
        <v>127.45098039215686</v>
      </c>
      <c r="BC20" s="50">
        <f t="shared" si="26"/>
        <v>104.6706633752596</v>
      </c>
    </row>
    <row r="21" spans="1:55" s="3" customFormat="1" ht="9.75">
      <c r="A21" s="5">
        <v>37803</v>
      </c>
      <c r="B21" s="81">
        <v>1465</v>
      </c>
      <c r="C21" s="1">
        <v>0.328</v>
      </c>
      <c r="D21" s="3">
        <v>0.297</v>
      </c>
      <c r="E21" s="47">
        <v>0.256</v>
      </c>
      <c r="F21" s="82">
        <v>13.4</v>
      </c>
      <c r="G21" s="7">
        <v>35250</v>
      </c>
      <c r="H21" s="7">
        <v>8000</v>
      </c>
      <c r="I21" s="68">
        <v>221.09</v>
      </c>
      <c r="J21" s="1">
        <v>22</v>
      </c>
      <c r="K21" s="1">
        <v>35</v>
      </c>
      <c r="L21" s="3">
        <v>0.52</v>
      </c>
      <c r="M21" s="47">
        <v>85.3</v>
      </c>
      <c r="N21" s="47">
        <v>70</v>
      </c>
      <c r="O21" s="3">
        <v>0.33</v>
      </c>
      <c r="P21" s="3">
        <v>0.2</v>
      </c>
      <c r="Q21" s="3">
        <v>2.2</v>
      </c>
      <c r="R21" s="3">
        <v>2.5</v>
      </c>
      <c r="S21" s="3">
        <v>2.1</v>
      </c>
      <c r="T21" s="3">
        <v>111.79</v>
      </c>
      <c r="U21" s="3">
        <v>3.47</v>
      </c>
      <c r="V21" s="1">
        <v>249</v>
      </c>
      <c r="W21" s="3">
        <v>29.21</v>
      </c>
      <c r="X21" s="3">
        <v>6.66</v>
      </c>
      <c r="Y21" s="3">
        <v>7.55</v>
      </c>
      <c r="Z21" s="3">
        <v>5.85</v>
      </c>
      <c r="AA21" s="1">
        <v>26.925</v>
      </c>
      <c r="AB21" s="54"/>
      <c r="AC21" s="5">
        <v>37803</v>
      </c>
      <c r="AD21" s="50">
        <f t="shared" si="1"/>
        <v>19.951755132332632</v>
      </c>
      <c r="AE21" s="50">
        <f t="shared" si="2"/>
        <v>0.24788940092165898</v>
      </c>
      <c r="AF21" s="50">
        <f t="shared" si="3"/>
        <v>80.05390835579514</v>
      </c>
      <c r="AG21" s="50">
        <f t="shared" si="4"/>
        <v>75.0733137829912</v>
      </c>
      <c r="AH21" s="50">
        <f t="shared" si="5"/>
        <v>59.63032419213517</v>
      </c>
      <c r="AI21" s="50">
        <f t="shared" si="6"/>
        <v>100.14204545454545</v>
      </c>
      <c r="AJ21" s="50">
        <f t="shared" si="7"/>
        <v>123.07692307692308</v>
      </c>
      <c r="AK21" s="50">
        <f t="shared" si="8"/>
        <v>97.21232906828475</v>
      </c>
      <c r="AL21" s="50">
        <f t="shared" si="9"/>
        <v>110</v>
      </c>
      <c r="AM21" s="50">
        <f t="shared" si="10"/>
        <v>100</v>
      </c>
      <c r="AN21" s="50">
        <f t="shared" si="11"/>
        <v>101.96078431372548</v>
      </c>
      <c r="AO21" s="50">
        <f t="shared" si="12"/>
        <v>96.93181818181819</v>
      </c>
      <c r="AP21" s="50">
        <f t="shared" si="13"/>
        <v>64.22018348623853</v>
      </c>
      <c r="AQ21" s="50">
        <f t="shared" si="14"/>
        <v>100</v>
      </c>
      <c r="AR21" s="50">
        <f t="shared" si="15"/>
        <v>95.23809523809524</v>
      </c>
      <c r="AS21" s="50">
        <f t="shared" si="16"/>
        <v>96.49122807017545</v>
      </c>
      <c r="AT21" s="50">
        <f t="shared" si="17"/>
        <v>85.91065292096219</v>
      </c>
      <c r="AU21" s="50">
        <f t="shared" si="18"/>
        <v>84.33734939759036</v>
      </c>
      <c r="AV21" s="50">
        <f t="shared" si="19"/>
        <v>96.35407688329599</v>
      </c>
      <c r="AW21" s="50">
        <f t="shared" si="20"/>
        <v>86.9674185463659</v>
      </c>
      <c r="AX21" s="50">
        <f t="shared" si="21"/>
        <v>94.31818181818181</v>
      </c>
      <c r="AY21" s="50">
        <f t="shared" si="22"/>
        <v>116.84</v>
      </c>
      <c r="AZ21" s="50">
        <f t="shared" si="23"/>
        <v>108.64600326264274</v>
      </c>
      <c r="BA21" s="50">
        <f t="shared" si="24"/>
        <v>113.36336336336336</v>
      </c>
      <c r="BB21" s="50">
        <f t="shared" si="25"/>
        <v>127.45098039215686</v>
      </c>
      <c r="BC21" s="50">
        <f t="shared" si="26"/>
        <v>105.50135182790643</v>
      </c>
    </row>
    <row r="22" spans="1:55" s="3" customFormat="1" ht="9.75">
      <c r="A22" s="5">
        <v>37834</v>
      </c>
      <c r="B22" s="81">
        <v>1465</v>
      </c>
      <c r="C22" s="1">
        <v>0.328</v>
      </c>
      <c r="D22" s="3">
        <v>0.3</v>
      </c>
      <c r="E22" s="47">
        <v>0.264</v>
      </c>
      <c r="F22" s="82">
        <v>13.4</v>
      </c>
      <c r="G22" s="7">
        <v>35250</v>
      </c>
      <c r="H22" s="7">
        <v>8000</v>
      </c>
      <c r="I22" s="68">
        <v>229.45</v>
      </c>
      <c r="J22" s="1">
        <v>22</v>
      </c>
      <c r="K22" s="1">
        <v>35</v>
      </c>
      <c r="L22" s="3">
        <v>0.52</v>
      </c>
      <c r="M22" s="47">
        <v>85.3</v>
      </c>
      <c r="N22" s="47">
        <v>70</v>
      </c>
      <c r="O22" s="3">
        <v>0.33</v>
      </c>
      <c r="P22" s="3">
        <v>0.2</v>
      </c>
      <c r="Q22" s="3">
        <v>3.21</v>
      </c>
      <c r="R22" s="3">
        <v>2.2</v>
      </c>
      <c r="S22" s="3">
        <v>2.1</v>
      </c>
      <c r="T22" s="3">
        <v>111.79</v>
      </c>
      <c r="U22" s="3">
        <v>3</v>
      </c>
      <c r="V22" s="1">
        <v>249</v>
      </c>
      <c r="W22" s="3">
        <v>29.21</v>
      </c>
      <c r="X22" s="3">
        <v>6.66</v>
      </c>
      <c r="Y22" s="3">
        <v>7.55</v>
      </c>
      <c r="Z22" s="3">
        <v>5.85</v>
      </c>
      <c r="AA22" s="1">
        <v>27.805</v>
      </c>
      <c r="AB22" s="54"/>
      <c r="AC22" s="5">
        <v>37834</v>
      </c>
      <c r="AD22" s="50">
        <f t="shared" si="1"/>
        <v>19.320302353463624</v>
      </c>
      <c r="AE22" s="50">
        <f t="shared" si="2"/>
        <v>0.24788940092165898</v>
      </c>
      <c r="AF22" s="50">
        <f t="shared" si="3"/>
        <v>80.86253369272237</v>
      </c>
      <c r="AG22" s="50">
        <f t="shared" si="4"/>
        <v>77.41935483870968</v>
      </c>
      <c r="AH22" s="50">
        <f t="shared" si="5"/>
        <v>57.74308501612082</v>
      </c>
      <c r="AI22" s="50">
        <f t="shared" si="6"/>
        <v>100.14204545454545</v>
      </c>
      <c r="AJ22" s="50">
        <f t="shared" si="7"/>
        <v>123.07692307692308</v>
      </c>
      <c r="AK22" s="50">
        <f t="shared" si="8"/>
        <v>100.88818537572</v>
      </c>
      <c r="AL22" s="50">
        <f t="shared" si="9"/>
        <v>110</v>
      </c>
      <c r="AM22" s="50">
        <f t="shared" si="10"/>
        <v>100</v>
      </c>
      <c r="AN22" s="50">
        <f t="shared" si="11"/>
        <v>101.96078431372548</v>
      </c>
      <c r="AO22" s="50">
        <f t="shared" si="12"/>
        <v>96.93181818181819</v>
      </c>
      <c r="AP22" s="50">
        <f t="shared" si="13"/>
        <v>64.22018348623853</v>
      </c>
      <c r="AQ22" s="50">
        <f t="shared" si="14"/>
        <v>100</v>
      </c>
      <c r="AR22" s="50">
        <f t="shared" si="15"/>
        <v>95.23809523809524</v>
      </c>
      <c r="AS22" s="50">
        <f t="shared" si="16"/>
        <v>140.78947368421055</v>
      </c>
      <c r="AT22" s="50">
        <f t="shared" si="17"/>
        <v>75.60137457044674</v>
      </c>
      <c r="AU22" s="50">
        <f t="shared" si="18"/>
        <v>84.33734939759036</v>
      </c>
      <c r="AV22" s="50">
        <f t="shared" si="19"/>
        <v>96.35407688329599</v>
      </c>
      <c r="AW22" s="50">
        <f t="shared" si="20"/>
        <v>75.18796992481202</v>
      </c>
      <c r="AX22" s="50">
        <f t="shared" si="21"/>
        <v>94.31818181818181</v>
      </c>
      <c r="AY22" s="50">
        <f t="shared" si="22"/>
        <v>116.84</v>
      </c>
      <c r="AZ22" s="50">
        <f t="shared" si="23"/>
        <v>108.64600326264274</v>
      </c>
      <c r="BA22" s="50">
        <f t="shared" si="24"/>
        <v>113.36336336336336</v>
      </c>
      <c r="BB22" s="50">
        <f t="shared" si="25"/>
        <v>127.45098039215686</v>
      </c>
      <c r="BC22" s="50">
        <f t="shared" si="26"/>
        <v>108.94949257474237</v>
      </c>
    </row>
    <row r="23" spans="1:55" s="3" customFormat="1" ht="9.75">
      <c r="A23" s="5">
        <v>37865</v>
      </c>
      <c r="B23" s="81">
        <v>1524</v>
      </c>
      <c r="C23" s="1">
        <v>0.328</v>
      </c>
      <c r="D23" s="3">
        <v>0.282</v>
      </c>
      <c r="E23" s="47">
        <v>0.26</v>
      </c>
      <c r="F23" s="82">
        <v>14.87</v>
      </c>
      <c r="G23" s="7">
        <v>35250</v>
      </c>
      <c r="H23" s="7">
        <v>8000</v>
      </c>
      <c r="I23" s="68">
        <v>230.92</v>
      </c>
      <c r="J23" s="1">
        <v>22</v>
      </c>
      <c r="K23" s="1">
        <v>35</v>
      </c>
      <c r="L23" s="3">
        <v>0.52</v>
      </c>
      <c r="M23" s="47">
        <v>85.3</v>
      </c>
      <c r="N23" s="47">
        <v>70</v>
      </c>
      <c r="O23" s="3">
        <v>0.33</v>
      </c>
      <c r="P23" s="3">
        <v>0.2</v>
      </c>
      <c r="Q23" s="3">
        <v>3.36</v>
      </c>
      <c r="R23" s="3">
        <v>2.23</v>
      </c>
      <c r="S23" s="3">
        <v>2.4</v>
      </c>
      <c r="T23" s="3">
        <v>111.79</v>
      </c>
      <c r="U23" s="3">
        <v>3.01</v>
      </c>
      <c r="V23" s="1">
        <v>249</v>
      </c>
      <c r="W23" s="3">
        <v>29.21</v>
      </c>
      <c r="X23" s="3">
        <v>6.66</v>
      </c>
      <c r="Y23" s="3">
        <v>6.13</v>
      </c>
      <c r="Z23" s="3">
        <v>4.89</v>
      </c>
      <c r="AA23" s="1">
        <v>27.859</v>
      </c>
      <c r="AB23" s="54"/>
      <c r="AC23" s="5">
        <v>37865</v>
      </c>
      <c r="AD23" s="50">
        <f t="shared" si="1"/>
        <v>20.059432257382834</v>
      </c>
      <c r="AE23" s="50">
        <f t="shared" si="2"/>
        <v>0.24788940092165898</v>
      </c>
      <c r="AF23" s="50">
        <f t="shared" si="3"/>
        <v>76.01078167115902</v>
      </c>
      <c r="AG23" s="50">
        <f t="shared" si="4"/>
        <v>76.24633431085043</v>
      </c>
      <c r="AH23" s="50">
        <f t="shared" si="5"/>
        <v>63.95338396725158</v>
      </c>
      <c r="AI23" s="50">
        <f t="shared" si="6"/>
        <v>100.14204545454545</v>
      </c>
      <c r="AJ23" s="50">
        <f t="shared" si="7"/>
        <v>123.07692307692308</v>
      </c>
      <c r="AK23" s="50">
        <f t="shared" si="8"/>
        <v>101.53453809963504</v>
      </c>
      <c r="AL23" s="50">
        <f t="shared" si="9"/>
        <v>110</v>
      </c>
      <c r="AM23" s="50">
        <f t="shared" si="10"/>
        <v>100</v>
      </c>
      <c r="AN23" s="50">
        <f t="shared" si="11"/>
        <v>101.96078431372548</v>
      </c>
      <c r="AO23" s="50">
        <f t="shared" si="12"/>
        <v>96.93181818181819</v>
      </c>
      <c r="AP23" s="50">
        <f t="shared" si="13"/>
        <v>64.22018348623853</v>
      </c>
      <c r="AQ23" s="50">
        <f t="shared" si="14"/>
        <v>100</v>
      </c>
      <c r="AR23" s="50">
        <f t="shared" si="15"/>
        <v>95.23809523809524</v>
      </c>
      <c r="AS23" s="50">
        <f t="shared" si="16"/>
        <v>147.3684210526316</v>
      </c>
      <c r="AT23" s="50">
        <f t="shared" si="17"/>
        <v>76.63230240549828</v>
      </c>
      <c r="AU23" s="50">
        <f t="shared" si="18"/>
        <v>96.38554216867469</v>
      </c>
      <c r="AV23" s="50">
        <f t="shared" si="19"/>
        <v>96.35407688329599</v>
      </c>
      <c r="AW23" s="50">
        <f t="shared" si="20"/>
        <v>75.43859649122807</v>
      </c>
      <c r="AX23" s="50">
        <f t="shared" si="21"/>
        <v>94.31818181818181</v>
      </c>
      <c r="AY23" s="50">
        <f t="shared" si="22"/>
        <v>116.84</v>
      </c>
      <c r="AZ23" s="50">
        <f t="shared" si="23"/>
        <v>108.64600326264274</v>
      </c>
      <c r="BA23" s="50">
        <f t="shared" si="24"/>
        <v>92.04204204204204</v>
      </c>
      <c r="BB23" s="50">
        <f t="shared" si="25"/>
        <v>106.53594771241829</v>
      </c>
      <c r="BC23" s="50">
        <f t="shared" si="26"/>
        <v>109.16108302966185</v>
      </c>
    </row>
    <row r="24" spans="1:55" s="3" customFormat="1" ht="9.75">
      <c r="A24" s="5">
        <v>37895</v>
      </c>
      <c r="B24" s="81">
        <v>1524</v>
      </c>
      <c r="C24" s="1">
        <v>0.328</v>
      </c>
      <c r="D24" s="3">
        <v>0.287</v>
      </c>
      <c r="E24" s="47">
        <v>0.266</v>
      </c>
      <c r="F24" s="82">
        <v>14.87</v>
      </c>
      <c r="G24" s="7">
        <v>35250</v>
      </c>
      <c r="H24" s="7">
        <v>8000</v>
      </c>
      <c r="I24" s="68">
        <v>210.88</v>
      </c>
      <c r="J24" s="1">
        <v>22</v>
      </c>
      <c r="K24" s="1">
        <v>35</v>
      </c>
      <c r="L24" s="3">
        <v>0.52</v>
      </c>
      <c r="M24" s="47">
        <v>85.3</v>
      </c>
      <c r="N24" s="47">
        <v>70</v>
      </c>
      <c r="O24" s="3">
        <v>0.33</v>
      </c>
      <c r="P24" s="3">
        <v>0.2</v>
      </c>
      <c r="Q24" s="3">
        <v>3.26</v>
      </c>
      <c r="R24" s="3">
        <v>2.24</v>
      </c>
      <c r="S24" s="3">
        <v>2.43</v>
      </c>
      <c r="T24" s="3">
        <v>113.2</v>
      </c>
      <c r="U24" s="3">
        <v>3.05</v>
      </c>
      <c r="V24" s="1">
        <v>249</v>
      </c>
      <c r="W24" s="3">
        <v>29.58</v>
      </c>
      <c r="X24" s="3">
        <v>6.75</v>
      </c>
      <c r="Y24" s="3">
        <v>6.21</v>
      </c>
      <c r="Z24" s="3">
        <v>4.95</v>
      </c>
      <c r="AA24" s="1">
        <v>28.257</v>
      </c>
      <c r="AB24" s="54"/>
      <c r="AC24" s="5">
        <v>37895</v>
      </c>
      <c r="AD24" s="50">
        <f t="shared" si="1"/>
        <v>19.77689504400426</v>
      </c>
      <c r="AE24" s="50">
        <f t="shared" si="2"/>
        <v>0.24788940092165898</v>
      </c>
      <c r="AF24" s="50">
        <f t="shared" si="3"/>
        <v>77.35849056603773</v>
      </c>
      <c r="AG24" s="50">
        <f t="shared" si="4"/>
        <v>78.00586510263929</v>
      </c>
      <c r="AH24" s="50">
        <f t="shared" si="5"/>
        <v>63.0526002032651</v>
      </c>
      <c r="AI24" s="50">
        <f t="shared" si="6"/>
        <v>100.14204545454545</v>
      </c>
      <c r="AJ24" s="50">
        <f t="shared" si="7"/>
        <v>123.07692307692308</v>
      </c>
      <c r="AK24" s="50">
        <f t="shared" si="8"/>
        <v>92.72303565932374</v>
      </c>
      <c r="AL24" s="50">
        <f t="shared" si="9"/>
        <v>110</v>
      </c>
      <c r="AM24" s="50">
        <f t="shared" si="10"/>
        <v>100</v>
      </c>
      <c r="AN24" s="50">
        <f t="shared" si="11"/>
        <v>101.96078431372548</v>
      </c>
      <c r="AO24" s="50">
        <f t="shared" si="12"/>
        <v>96.93181818181819</v>
      </c>
      <c r="AP24" s="50">
        <f t="shared" si="13"/>
        <v>64.22018348623853</v>
      </c>
      <c r="AQ24" s="50">
        <f t="shared" si="14"/>
        <v>100</v>
      </c>
      <c r="AR24" s="50">
        <f t="shared" si="15"/>
        <v>95.23809523809524</v>
      </c>
      <c r="AS24" s="50">
        <f t="shared" si="16"/>
        <v>142.98245614035088</v>
      </c>
      <c r="AT24" s="50">
        <f t="shared" si="17"/>
        <v>76.97594501718214</v>
      </c>
      <c r="AU24" s="50">
        <f t="shared" si="18"/>
        <v>97.59036144578313</v>
      </c>
      <c r="AV24" s="50">
        <f t="shared" si="19"/>
        <v>97.569384588864</v>
      </c>
      <c r="AW24" s="50">
        <f t="shared" si="20"/>
        <v>76.44110275689222</v>
      </c>
      <c r="AX24" s="50">
        <f t="shared" si="21"/>
        <v>94.31818181818181</v>
      </c>
      <c r="AY24" s="50">
        <f t="shared" si="22"/>
        <v>118.32</v>
      </c>
      <c r="AZ24" s="50">
        <f t="shared" si="23"/>
        <v>110.1141924959217</v>
      </c>
      <c r="BA24" s="50">
        <f t="shared" si="24"/>
        <v>93.24324324324324</v>
      </c>
      <c r="BB24" s="50">
        <f t="shared" si="25"/>
        <v>107.84313725490196</v>
      </c>
      <c r="BC24" s="50">
        <f t="shared" si="26"/>
        <v>110.72058304925356</v>
      </c>
    </row>
    <row r="25" spans="1:55" s="3" customFormat="1" ht="9.75">
      <c r="A25" s="5">
        <v>37926</v>
      </c>
      <c r="B25" s="81">
        <v>1524</v>
      </c>
      <c r="C25" s="1">
        <v>0.328</v>
      </c>
      <c r="D25" s="3">
        <v>0.318</v>
      </c>
      <c r="E25" s="47">
        <v>0.296</v>
      </c>
      <c r="F25" s="82">
        <v>14.87</v>
      </c>
      <c r="G25" s="7">
        <v>35250</v>
      </c>
      <c r="H25" s="7">
        <v>8000</v>
      </c>
      <c r="I25" s="68">
        <v>214.72</v>
      </c>
      <c r="J25" s="1">
        <v>22</v>
      </c>
      <c r="K25" s="1">
        <v>35</v>
      </c>
      <c r="L25" s="3">
        <v>0.52</v>
      </c>
      <c r="M25" s="47">
        <v>85.3</v>
      </c>
      <c r="N25" s="47">
        <v>70</v>
      </c>
      <c r="O25" s="3">
        <v>0.33</v>
      </c>
      <c r="P25" s="3">
        <v>0.2</v>
      </c>
      <c r="Q25" s="3">
        <v>3.3</v>
      </c>
      <c r="R25" s="3">
        <v>2.26</v>
      </c>
      <c r="S25" s="3">
        <v>2.46</v>
      </c>
      <c r="T25" s="3">
        <v>114.61</v>
      </c>
      <c r="U25" s="3">
        <v>3.09</v>
      </c>
      <c r="V25" s="1">
        <v>249</v>
      </c>
      <c r="W25" s="3">
        <v>29.95</v>
      </c>
      <c r="X25" s="3">
        <v>6.83</v>
      </c>
      <c r="Y25" s="3">
        <v>6.28</v>
      </c>
      <c r="Z25" s="3">
        <v>5.01</v>
      </c>
      <c r="AA25" s="1">
        <v>28.885</v>
      </c>
      <c r="AB25" s="54"/>
      <c r="AC25" s="5">
        <v>37926</v>
      </c>
      <c r="AD25" s="50">
        <f t="shared" si="1"/>
        <v>19.346917890200046</v>
      </c>
      <c r="AE25" s="50">
        <f t="shared" si="2"/>
        <v>0.24788940092165898</v>
      </c>
      <c r="AF25" s="50">
        <f t="shared" si="3"/>
        <v>85.71428571428572</v>
      </c>
      <c r="AG25" s="50">
        <f t="shared" si="4"/>
        <v>86.80351906158357</v>
      </c>
      <c r="AH25" s="50">
        <f t="shared" si="5"/>
        <v>61.68174914120345</v>
      </c>
      <c r="AI25" s="50">
        <f t="shared" si="6"/>
        <v>100.14204545454545</v>
      </c>
      <c r="AJ25" s="50">
        <f t="shared" si="7"/>
        <v>123.07692307692308</v>
      </c>
      <c r="AK25" s="50">
        <f t="shared" si="8"/>
        <v>94.41146726465286</v>
      </c>
      <c r="AL25" s="50">
        <f t="shared" si="9"/>
        <v>110</v>
      </c>
      <c r="AM25" s="50">
        <f t="shared" si="10"/>
        <v>100</v>
      </c>
      <c r="AN25" s="50">
        <f t="shared" si="11"/>
        <v>101.96078431372548</v>
      </c>
      <c r="AO25" s="50">
        <f t="shared" si="12"/>
        <v>96.93181818181819</v>
      </c>
      <c r="AP25" s="50">
        <f t="shared" si="13"/>
        <v>64.22018348623853</v>
      </c>
      <c r="AQ25" s="50">
        <f t="shared" si="14"/>
        <v>100</v>
      </c>
      <c r="AR25" s="50">
        <f t="shared" si="15"/>
        <v>95.23809523809524</v>
      </c>
      <c r="AS25" s="50">
        <f t="shared" si="16"/>
        <v>144.73684210526318</v>
      </c>
      <c r="AT25" s="50">
        <f t="shared" si="17"/>
        <v>77.66323024054981</v>
      </c>
      <c r="AU25" s="50">
        <f t="shared" si="18"/>
        <v>98.79518072289156</v>
      </c>
      <c r="AV25" s="50">
        <f t="shared" si="19"/>
        <v>98.78469229443199</v>
      </c>
      <c r="AW25" s="50">
        <f t="shared" si="20"/>
        <v>77.44360902255639</v>
      </c>
      <c r="AX25" s="50">
        <f t="shared" si="21"/>
        <v>94.31818181818181</v>
      </c>
      <c r="AY25" s="50">
        <f t="shared" si="22"/>
        <v>119.8</v>
      </c>
      <c r="AZ25" s="50">
        <f t="shared" si="23"/>
        <v>111.41924959216966</v>
      </c>
      <c r="BA25" s="50">
        <f t="shared" si="24"/>
        <v>94.29429429429429</v>
      </c>
      <c r="BB25" s="50">
        <f t="shared" si="25"/>
        <v>109.15032679738563</v>
      </c>
      <c r="BC25" s="50">
        <f t="shared" si="26"/>
        <v>113.18130167313193</v>
      </c>
    </row>
    <row r="26" spans="1:55" s="3" customFormat="1" ht="9.75">
      <c r="A26" s="5">
        <v>37956</v>
      </c>
      <c r="B26" s="81">
        <v>1524</v>
      </c>
      <c r="C26" s="1">
        <v>0.328</v>
      </c>
      <c r="D26" s="3">
        <v>0.325</v>
      </c>
      <c r="E26" s="47">
        <v>0.3</v>
      </c>
      <c r="F26" s="82">
        <v>14.87</v>
      </c>
      <c r="G26" s="7">
        <v>35250</v>
      </c>
      <c r="H26" s="7">
        <v>8000</v>
      </c>
      <c r="I26" s="68">
        <v>217.32</v>
      </c>
      <c r="J26" s="1">
        <v>22</v>
      </c>
      <c r="K26" s="1">
        <v>35</v>
      </c>
      <c r="L26" s="3">
        <v>0.52</v>
      </c>
      <c r="M26" s="47">
        <v>85.3</v>
      </c>
      <c r="N26" s="47">
        <v>70</v>
      </c>
      <c r="O26" s="3">
        <v>0.33</v>
      </c>
      <c r="P26" s="3">
        <v>0.2</v>
      </c>
      <c r="Q26" s="3">
        <v>3.34</v>
      </c>
      <c r="R26" s="3">
        <v>2.27</v>
      </c>
      <c r="S26" s="3">
        <v>2.49</v>
      </c>
      <c r="T26" s="3">
        <v>116.02</v>
      </c>
      <c r="U26" s="3">
        <v>3.13</v>
      </c>
      <c r="V26" s="1">
        <v>249</v>
      </c>
      <c r="W26" s="3">
        <v>30.31</v>
      </c>
      <c r="X26" s="3">
        <v>6.92</v>
      </c>
      <c r="Y26" s="3">
        <v>6.36</v>
      </c>
      <c r="Z26" s="3">
        <v>5.07</v>
      </c>
      <c r="AA26" s="1">
        <v>29.238</v>
      </c>
      <c r="AB26" s="54"/>
      <c r="AC26" s="5">
        <v>37956</v>
      </c>
      <c r="AD26" s="50">
        <f t="shared" si="1"/>
        <v>19.11333618094358</v>
      </c>
      <c r="AE26" s="50">
        <f t="shared" si="2"/>
        <v>0.24788940092165898</v>
      </c>
      <c r="AF26" s="50">
        <f t="shared" si="3"/>
        <v>87.6010781671159</v>
      </c>
      <c r="AG26" s="50">
        <f t="shared" si="4"/>
        <v>87.97653958944281</v>
      </c>
      <c r="AH26" s="50">
        <f t="shared" si="5"/>
        <v>60.937045076395854</v>
      </c>
      <c r="AI26" s="50">
        <f t="shared" si="6"/>
        <v>100.14204545454545</v>
      </c>
      <c r="AJ26" s="50">
        <f t="shared" si="7"/>
        <v>123.07692307692308</v>
      </c>
      <c r="AK26" s="50">
        <f t="shared" si="8"/>
        <v>95.55467616409445</v>
      </c>
      <c r="AL26" s="50">
        <f t="shared" si="9"/>
        <v>110</v>
      </c>
      <c r="AM26" s="50">
        <f t="shared" si="10"/>
        <v>100</v>
      </c>
      <c r="AN26" s="50">
        <f t="shared" si="11"/>
        <v>101.96078431372548</v>
      </c>
      <c r="AO26" s="50">
        <f t="shared" si="12"/>
        <v>96.93181818181819</v>
      </c>
      <c r="AP26" s="50">
        <f t="shared" si="13"/>
        <v>64.22018348623853</v>
      </c>
      <c r="AQ26" s="50">
        <f t="shared" si="14"/>
        <v>100</v>
      </c>
      <c r="AR26" s="50">
        <f t="shared" si="15"/>
        <v>95.23809523809524</v>
      </c>
      <c r="AS26" s="50">
        <f t="shared" si="16"/>
        <v>146.49122807017545</v>
      </c>
      <c r="AT26" s="50">
        <f t="shared" si="17"/>
        <v>78.00687285223367</v>
      </c>
      <c r="AU26" s="50">
        <f t="shared" si="18"/>
        <v>100</v>
      </c>
      <c r="AV26" s="50">
        <f t="shared" si="19"/>
        <v>100</v>
      </c>
      <c r="AW26" s="50">
        <f t="shared" si="20"/>
        <v>78.44611528822055</v>
      </c>
      <c r="AX26" s="50">
        <f t="shared" si="21"/>
        <v>94.31818181818181</v>
      </c>
      <c r="AY26" s="50">
        <f t="shared" si="22"/>
        <v>121.24</v>
      </c>
      <c r="AZ26" s="50">
        <f t="shared" si="23"/>
        <v>112.88743882544861</v>
      </c>
      <c r="BA26" s="50">
        <f t="shared" si="24"/>
        <v>95.49549549549549</v>
      </c>
      <c r="BB26" s="50">
        <f t="shared" si="25"/>
        <v>110.45751633986929</v>
      </c>
      <c r="BC26" s="50">
        <f t="shared" si="26"/>
        <v>114.56447631362408</v>
      </c>
    </row>
    <row r="27" spans="1:55" ht="9.75">
      <c r="A27" s="5">
        <v>37987</v>
      </c>
      <c r="B27" s="81">
        <v>1631</v>
      </c>
      <c r="C27" s="1">
        <v>0.328</v>
      </c>
      <c r="D27" s="1">
        <v>0.346</v>
      </c>
      <c r="E27" s="47">
        <v>0.31</v>
      </c>
      <c r="F27" s="82">
        <v>15.9</v>
      </c>
      <c r="G27" s="7">
        <v>35250</v>
      </c>
      <c r="H27" s="7">
        <v>6500</v>
      </c>
      <c r="I27" s="68">
        <v>231.99</v>
      </c>
      <c r="J27" s="1">
        <v>22</v>
      </c>
      <c r="K27" s="1">
        <v>35</v>
      </c>
      <c r="L27" s="1">
        <v>0.5</v>
      </c>
      <c r="M27" s="1">
        <v>85.34</v>
      </c>
      <c r="N27" s="1">
        <v>70</v>
      </c>
      <c r="O27" s="1">
        <v>0.4</v>
      </c>
      <c r="P27" s="1">
        <v>0.21</v>
      </c>
      <c r="Q27" s="3">
        <v>3.34</v>
      </c>
      <c r="R27" s="1">
        <v>2.27</v>
      </c>
      <c r="S27" s="1">
        <v>2.49</v>
      </c>
      <c r="T27" s="9">
        <v>116.02</v>
      </c>
      <c r="U27" s="1">
        <v>3.13</v>
      </c>
      <c r="V27" s="1">
        <v>249</v>
      </c>
      <c r="W27" s="1">
        <v>30.31</v>
      </c>
      <c r="X27" s="1">
        <v>6.92</v>
      </c>
      <c r="Y27" s="1">
        <v>6.36</v>
      </c>
      <c r="Z27" s="1">
        <v>5.07</v>
      </c>
      <c r="AA27" s="1">
        <v>29.428</v>
      </c>
      <c r="AB27" s="54"/>
      <c r="AC27" s="5">
        <v>37987</v>
      </c>
      <c r="AD27" s="50">
        <f t="shared" si="1"/>
        <v>20.3232147859453</v>
      </c>
      <c r="AE27" s="50">
        <f t="shared" si="2"/>
        <v>0.24788940092165898</v>
      </c>
      <c r="AF27" s="50">
        <f t="shared" si="3"/>
        <v>93.26145552560645</v>
      </c>
      <c r="AG27" s="50">
        <f t="shared" si="4"/>
        <v>90.9090909090909</v>
      </c>
      <c r="AH27" s="50">
        <f t="shared" si="5"/>
        <v>64.73728192178763</v>
      </c>
      <c r="AI27" s="50">
        <f t="shared" si="6"/>
        <v>100.14204545454545</v>
      </c>
      <c r="AJ27" s="50">
        <f t="shared" si="7"/>
        <v>100</v>
      </c>
      <c r="AK27" s="50">
        <f t="shared" si="8"/>
        <v>102.00501253132832</v>
      </c>
      <c r="AL27" s="50">
        <f t="shared" si="9"/>
        <v>110</v>
      </c>
      <c r="AM27" s="50">
        <f t="shared" si="10"/>
        <v>100</v>
      </c>
      <c r="AN27" s="50">
        <f t="shared" si="11"/>
        <v>98.0392156862745</v>
      </c>
      <c r="AO27" s="50">
        <f t="shared" si="12"/>
        <v>96.97727272727273</v>
      </c>
      <c r="AP27" s="50">
        <f t="shared" si="13"/>
        <v>64.22018348623853</v>
      </c>
      <c r="AQ27" s="50">
        <f t="shared" si="14"/>
        <v>121.2121212121212</v>
      </c>
      <c r="AR27" s="50">
        <f t="shared" si="15"/>
        <v>100</v>
      </c>
      <c r="AS27" s="50">
        <f t="shared" si="16"/>
        <v>146.49122807017545</v>
      </c>
      <c r="AT27" s="50">
        <f t="shared" si="17"/>
        <v>78.00687285223367</v>
      </c>
      <c r="AU27" s="50">
        <f t="shared" si="18"/>
        <v>100</v>
      </c>
      <c r="AV27" s="50">
        <f t="shared" si="19"/>
        <v>100</v>
      </c>
      <c r="AW27" s="50">
        <f t="shared" si="20"/>
        <v>78.44611528822055</v>
      </c>
      <c r="AX27" s="50">
        <f t="shared" si="21"/>
        <v>94.31818181818181</v>
      </c>
      <c r="AY27" s="50">
        <f t="shared" si="22"/>
        <v>121.24</v>
      </c>
      <c r="AZ27" s="50">
        <f t="shared" si="23"/>
        <v>112.88743882544861</v>
      </c>
      <c r="BA27" s="50">
        <f t="shared" si="24"/>
        <v>95.49549549549549</v>
      </c>
      <c r="BB27" s="50">
        <f t="shared" si="25"/>
        <v>110.45751633986929</v>
      </c>
      <c r="BC27" s="50">
        <f t="shared" si="26"/>
        <v>115.30896124760002</v>
      </c>
    </row>
    <row r="28" spans="1:55" ht="9.75">
      <c r="A28" s="5">
        <v>38018</v>
      </c>
      <c r="B28" s="81">
        <v>1631</v>
      </c>
      <c r="C28" s="1">
        <v>0.328</v>
      </c>
      <c r="D28" s="1">
        <v>0.344</v>
      </c>
      <c r="E28" s="47">
        <v>0.309</v>
      </c>
      <c r="F28" s="82">
        <v>15.9</v>
      </c>
      <c r="G28" s="7">
        <v>35250</v>
      </c>
      <c r="H28" s="7">
        <v>6500</v>
      </c>
      <c r="I28" s="68">
        <v>239.43</v>
      </c>
      <c r="J28" s="1">
        <v>22</v>
      </c>
      <c r="K28" s="1">
        <v>35</v>
      </c>
      <c r="L28" s="1">
        <v>0.5</v>
      </c>
      <c r="M28" s="1">
        <v>85.34</v>
      </c>
      <c r="N28" s="1">
        <v>70</v>
      </c>
      <c r="O28" s="1">
        <v>0.4</v>
      </c>
      <c r="P28" s="1">
        <v>0.21</v>
      </c>
      <c r="Q28" s="3">
        <v>3.34</v>
      </c>
      <c r="R28" s="1">
        <v>2.27</v>
      </c>
      <c r="S28" s="1">
        <v>2.49</v>
      </c>
      <c r="T28" s="9">
        <v>116.02</v>
      </c>
      <c r="U28" s="1">
        <v>3.13</v>
      </c>
      <c r="V28" s="1">
        <v>249</v>
      </c>
      <c r="W28" s="1">
        <v>30.31</v>
      </c>
      <c r="X28" s="1">
        <v>6.92</v>
      </c>
      <c r="Y28" s="1">
        <v>6.36</v>
      </c>
      <c r="Z28" s="1">
        <v>5.07</v>
      </c>
      <c r="AA28" s="1">
        <v>29.528</v>
      </c>
      <c r="AB28" s="54"/>
      <c r="AC28" s="5">
        <v>38018</v>
      </c>
      <c r="AD28" s="50">
        <f t="shared" si="1"/>
        <v>20.254387859685664</v>
      </c>
      <c r="AE28" s="50">
        <f t="shared" si="2"/>
        <v>0.24788940092165898</v>
      </c>
      <c r="AF28" s="50">
        <f t="shared" si="3"/>
        <v>92.72237196765498</v>
      </c>
      <c r="AG28" s="50">
        <f t="shared" si="4"/>
        <v>90.6158357771261</v>
      </c>
      <c r="AH28" s="50">
        <f t="shared" si="5"/>
        <v>64.5180416010013</v>
      </c>
      <c r="AI28" s="50">
        <f t="shared" si="6"/>
        <v>100.14204545454545</v>
      </c>
      <c r="AJ28" s="50">
        <f t="shared" si="7"/>
        <v>100</v>
      </c>
      <c r="AK28" s="50">
        <f t="shared" si="8"/>
        <v>105.27634876665347</v>
      </c>
      <c r="AL28" s="50">
        <f t="shared" si="9"/>
        <v>110</v>
      </c>
      <c r="AM28" s="50">
        <f t="shared" si="10"/>
        <v>100</v>
      </c>
      <c r="AN28" s="50">
        <f t="shared" si="11"/>
        <v>98.0392156862745</v>
      </c>
      <c r="AO28" s="50">
        <f t="shared" si="12"/>
        <v>96.97727272727273</v>
      </c>
      <c r="AP28" s="50">
        <f t="shared" si="13"/>
        <v>64.22018348623853</v>
      </c>
      <c r="AQ28" s="50">
        <f t="shared" si="14"/>
        <v>121.2121212121212</v>
      </c>
      <c r="AR28" s="50">
        <f t="shared" si="15"/>
        <v>100</v>
      </c>
      <c r="AS28" s="50">
        <f t="shared" si="16"/>
        <v>146.49122807017545</v>
      </c>
      <c r="AT28" s="50">
        <f t="shared" si="17"/>
        <v>78.00687285223367</v>
      </c>
      <c r="AU28" s="50">
        <f t="shared" si="18"/>
        <v>100</v>
      </c>
      <c r="AV28" s="50">
        <f t="shared" si="19"/>
        <v>100</v>
      </c>
      <c r="AW28" s="50">
        <f t="shared" si="20"/>
        <v>78.44611528822055</v>
      </c>
      <c r="AX28" s="50">
        <f t="shared" si="21"/>
        <v>94.31818181818181</v>
      </c>
      <c r="AY28" s="50">
        <f t="shared" si="22"/>
        <v>121.24</v>
      </c>
      <c r="AZ28" s="50">
        <f t="shared" si="23"/>
        <v>112.88743882544861</v>
      </c>
      <c r="BA28" s="50">
        <f t="shared" si="24"/>
        <v>95.49549549549549</v>
      </c>
      <c r="BB28" s="50">
        <f t="shared" si="25"/>
        <v>110.45751633986929</v>
      </c>
      <c r="BC28" s="50">
        <f t="shared" si="26"/>
        <v>115.70079542337682</v>
      </c>
    </row>
    <row r="29" spans="1:55" ht="9.75">
      <c r="A29" s="5">
        <v>38047</v>
      </c>
      <c r="B29" s="81">
        <v>1631</v>
      </c>
      <c r="C29" s="1">
        <v>0.328</v>
      </c>
      <c r="D29" s="1">
        <v>0.347</v>
      </c>
      <c r="E29" s="47">
        <v>0.309</v>
      </c>
      <c r="F29" s="82">
        <v>17.2</v>
      </c>
      <c r="G29" s="7">
        <v>35250</v>
      </c>
      <c r="H29" s="7">
        <v>6500</v>
      </c>
      <c r="I29" s="68">
        <v>243.62</v>
      </c>
      <c r="J29" s="1">
        <v>22</v>
      </c>
      <c r="K29" s="1">
        <v>35</v>
      </c>
      <c r="L29" s="1">
        <v>0.5</v>
      </c>
      <c r="M29" s="1">
        <v>85.34</v>
      </c>
      <c r="N29" s="1">
        <v>70</v>
      </c>
      <c r="O29" s="1">
        <v>0.4</v>
      </c>
      <c r="P29" s="1">
        <v>0.21</v>
      </c>
      <c r="Q29" s="3">
        <v>3.34</v>
      </c>
      <c r="R29" s="1">
        <v>2.27</v>
      </c>
      <c r="S29" s="1">
        <v>2.49</v>
      </c>
      <c r="T29" s="9">
        <v>116.02</v>
      </c>
      <c r="U29" s="1">
        <v>3.13</v>
      </c>
      <c r="V29" s="1">
        <v>249</v>
      </c>
      <c r="W29" s="1">
        <v>30.31</v>
      </c>
      <c r="X29" s="1">
        <v>6.92</v>
      </c>
      <c r="Y29" s="1">
        <v>6.36</v>
      </c>
      <c r="Z29" s="1">
        <v>5.07</v>
      </c>
      <c r="AA29" s="1">
        <v>29.674</v>
      </c>
      <c r="AB29" s="54"/>
      <c r="AC29" s="5">
        <v>38047</v>
      </c>
      <c r="AD29" s="50">
        <f t="shared" si="1"/>
        <v>20.154733595767283</v>
      </c>
      <c r="AE29" s="50">
        <f t="shared" si="2"/>
        <v>0.24788940092165898</v>
      </c>
      <c r="AF29" s="50">
        <f t="shared" si="3"/>
        <v>93.5309973045822</v>
      </c>
      <c r="AG29" s="50">
        <f t="shared" si="4"/>
        <v>90.6158357771261</v>
      </c>
      <c r="AH29" s="50">
        <f t="shared" si="5"/>
        <v>69.44971032639187</v>
      </c>
      <c r="AI29" s="50">
        <f t="shared" si="6"/>
        <v>100.14204545454545</v>
      </c>
      <c r="AJ29" s="50">
        <f t="shared" si="7"/>
        <v>100</v>
      </c>
      <c r="AK29" s="50">
        <f t="shared" si="8"/>
        <v>107.11867387767664</v>
      </c>
      <c r="AL29" s="50">
        <f t="shared" si="9"/>
        <v>110</v>
      </c>
      <c r="AM29" s="50">
        <f t="shared" si="10"/>
        <v>100</v>
      </c>
      <c r="AN29" s="50">
        <f t="shared" si="11"/>
        <v>98.0392156862745</v>
      </c>
      <c r="AO29" s="50">
        <f t="shared" si="12"/>
        <v>96.97727272727273</v>
      </c>
      <c r="AP29" s="50">
        <f t="shared" si="13"/>
        <v>64.22018348623853</v>
      </c>
      <c r="AQ29" s="50">
        <f t="shared" si="14"/>
        <v>121.2121212121212</v>
      </c>
      <c r="AR29" s="50">
        <f t="shared" si="15"/>
        <v>100</v>
      </c>
      <c r="AS29" s="50">
        <f t="shared" si="16"/>
        <v>146.49122807017545</v>
      </c>
      <c r="AT29" s="50">
        <f t="shared" si="17"/>
        <v>78.00687285223367</v>
      </c>
      <c r="AU29" s="50">
        <f t="shared" si="18"/>
        <v>100</v>
      </c>
      <c r="AV29" s="50">
        <f t="shared" si="19"/>
        <v>100</v>
      </c>
      <c r="AW29" s="50">
        <f t="shared" si="20"/>
        <v>78.44611528822055</v>
      </c>
      <c r="AX29" s="50">
        <f t="shared" si="21"/>
        <v>94.31818181818181</v>
      </c>
      <c r="AY29" s="50">
        <f t="shared" si="22"/>
        <v>121.24</v>
      </c>
      <c r="AZ29" s="50">
        <f t="shared" si="23"/>
        <v>112.88743882544861</v>
      </c>
      <c r="BA29" s="50">
        <f t="shared" si="24"/>
        <v>95.49549549549549</v>
      </c>
      <c r="BB29" s="50">
        <f t="shared" si="25"/>
        <v>110.45751633986929</v>
      </c>
      <c r="BC29" s="50">
        <f t="shared" si="26"/>
        <v>116.27287332001097</v>
      </c>
    </row>
    <row r="30" spans="1:55" ht="9.75">
      <c r="A30" s="5">
        <v>38078</v>
      </c>
      <c r="B30" s="81">
        <v>1631</v>
      </c>
      <c r="C30" s="1">
        <v>0.328</v>
      </c>
      <c r="D30" s="1">
        <v>0.354</v>
      </c>
      <c r="E30" s="47">
        <v>0.307</v>
      </c>
      <c r="F30" s="82">
        <v>17.2</v>
      </c>
      <c r="G30" s="7">
        <v>35200</v>
      </c>
      <c r="H30" s="7">
        <v>6500</v>
      </c>
      <c r="I30" s="68">
        <v>247.74</v>
      </c>
      <c r="J30" s="1">
        <v>20</v>
      </c>
      <c r="K30" s="1">
        <v>35</v>
      </c>
      <c r="L30" s="1">
        <v>0.5</v>
      </c>
      <c r="M30" s="1">
        <v>85.34</v>
      </c>
      <c r="N30" s="1">
        <v>70</v>
      </c>
      <c r="O30" s="1">
        <v>0.4</v>
      </c>
      <c r="P30" s="1">
        <v>0.21</v>
      </c>
      <c r="Q30" s="3">
        <v>3.34</v>
      </c>
      <c r="R30" s="1">
        <v>2.27</v>
      </c>
      <c r="S30" s="1">
        <v>2.49</v>
      </c>
      <c r="T30" s="9">
        <v>116.02</v>
      </c>
      <c r="U30" s="1">
        <v>3.13</v>
      </c>
      <c r="V30" s="1">
        <v>249</v>
      </c>
      <c r="W30" s="1">
        <v>30.31</v>
      </c>
      <c r="X30" s="1">
        <v>6.92</v>
      </c>
      <c r="Y30" s="1">
        <v>6.36</v>
      </c>
      <c r="Z30" s="1">
        <v>5.07</v>
      </c>
      <c r="AA30" s="1">
        <v>29.658</v>
      </c>
      <c r="AB30" s="54"/>
      <c r="AC30" s="5">
        <v>38078</v>
      </c>
      <c r="AD30" s="50">
        <f t="shared" si="1"/>
        <v>20.16560674087256</v>
      </c>
      <c r="AE30" s="50">
        <f t="shared" si="2"/>
        <v>0.24788940092165898</v>
      </c>
      <c r="AF30" s="50">
        <f t="shared" si="3"/>
        <v>95.4177897574124</v>
      </c>
      <c r="AG30" s="50">
        <f t="shared" si="4"/>
        <v>90.02932551319647</v>
      </c>
      <c r="AH30" s="50">
        <f t="shared" si="5"/>
        <v>69.48717729534533</v>
      </c>
      <c r="AI30" s="50">
        <f t="shared" si="6"/>
        <v>100</v>
      </c>
      <c r="AJ30" s="50">
        <f t="shared" si="7"/>
        <v>100</v>
      </c>
      <c r="AK30" s="50">
        <f t="shared" si="8"/>
        <v>108.930220287561</v>
      </c>
      <c r="AL30" s="50">
        <f t="shared" si="9"/>
        <v>100</v>
      </c>
      <c r="AM30" s="50">
        <f t="shared" si="10"/>
        <v>100</v>
      </c>
      <c r="AN30" s="50">
        <f t="shared" si="11"/>
        <v>98.0392156862745</v>
      </c>
      <c r="AO30" s="50">
        <f t="shared" si="12"/>
        <v>96.97727272727273</v>
      </c>
      <c r="AP30" s="50">
        <f t="shared" si="13"/>
        <v>64.22018348623853</v>
      </c>
      <c r="AQ30" s="50">
        <f t="shared" si="14"/>
        <v>121.2121212121212</v>
      </c>
      <c r="AR30" s="50">
        <f t="shared" si="15"/>
        <v>100</v>
      </c>
      <c r="AS30" s="50">
        <f t="shared" si="16"/>
        <v>146.49122807017545</v>
      </c>
      <c r="AT30" s="50">
        <f t="shared" si="17"/>
        <v>78.00687285223367</v>
      </c>
      <c r="AU30" s="50">
        <f t="shared" si="18"/>
        <v>100</v>
      </c>
      <c r="AV30" s="50">
        <f t="shared" si="19"/>
        <v>100</v>
      </c>
      <c r="AW30" s="50">
        <f t="shared" si="20"/>
        <v>78.44611528822055</v>
      </c>
      <c r="AX30" s="50">
        <f t="shared" si="21"/>
        <v>94.31818181818181</v>
      </c>
      <c r="AY30" s="50">
        <f t="shared" si="22"/>
        <v>121.24</v>
      </c>
      <c r="AZ30" s="50">
        <f t="shared" si="23"/>
        <v>112.88743882544861</v>
      </c>
      <c r="BA30" s="50">
        <f t="shared" si="24"/>
        <v>95.49549549549549</v>
      </c>
      <c r="BB30" s="50">
        <f t="shared" si="25"/>
        <v>110.45751633986929</v>
      </c>
      <c r="BC30" s="50">
        <f t="shared" si="26"/>
        <v>116.21017985188668</v>
      </c>
    </row>
    <row r="31" spans="1:55" ht="9.75">
      <c r="A31" s="5">
        <v>38108</v>
      </c>
      <c r="B31" s="81">
        <v>1631</v>
      </c>
      <c r="C31" s="1">
        <v>0.328</v>
      </c>
      <c r="D31" s="1">
        <v>0.354</v>
      </c>
      <c r="E31" s="47">
        <v>0.307</v>
      </c>
      <c r="F31" s="82">
        <v>17.2</v>
      </c>
      <c r="G31" s="7">
        <v>35200</v>
      </c>
      <c r="H31" s="7">
        <v>6500</v>
      </c>
      <c r="I31" s="68">
        <v>248.61</v>
      </c>
      <c r="J31" s="1">
        <v>20</v>
      </c>
      <c r="K31" s="1">
        <v>35</v>
      </c>
      <c r="L31" s="1">
        <v>0.5</v>
      </c>
      <c r="M31" s="1">
        <v>85.34</v>
      </c>
      <c r="N31" s="1">
        <v>70</v>
      </c>
      <c r="O31" s="1">
        <v>0.4</v>
      </c>
      <c r="P31" s="1">
        <v>0.21</v>
      </c>
      <c r="Q31" s="3">
        <v>3.34</v>
      </c>
      <c r="R31" s="1">
        <v>2.27</v>
      </c>
      <c r="S31" s="1">
        <v>2.49</v>
      </c>
      <c r="T31" s="9">
        <v>116.02</v>
      </c>
      <c r="U31" s="1">
        <v>3.13</v>
      </c>
      <c r="V31" s="1">
        <v>249</v>
      </c>
      <c r="W31" s="1">
        <v>30.31</v>
      </c>
      <c r="X31" s="1">
        <v>6.92</v>
      </c>
      <c r="Y31" s="1">
        <v>6.36</v>
      </c>
      <c r="Z31" s="1">
        <v>5.07</v>
      </c>
      <c r="AA31" s="1">
        <v>29.755</v>
      </c>
      <c r="AB31" s="54"/>
      <c r="AC31" s="5">
        <v>38108</v>
      </c>
      <c r="AD31" s="50">
        <f t="shared" si="1"/>
        <v>20.09986774393542</v>
      </c>
      <c r="AE31" s="50">
        <f t="shared" si="2"/>
        <v>0.24788940092165898</v>
      </c>
      <c r="AF31" s="50">
        <f t="shared" si="3"/>
        <v>95.4177897574124</v>
      </c>
      <c r="AG31" s="50">
        <f t="shared" si="4"/>
        <v>90.02932551319647</v>
      </c>
      <c r="AH31" s="50">
        <f t="shared" si="5"/>
        <v>69.26065213326675</v>
      </c>
      <c r="AI31" s="50">
        <f t="shared" si="6"/>
        <v>100</v>
      </c>
      <c r="AJ31" s="50">
        <f t="shared" si="7"/>
        <v>100</v>
      </c>
      <c r="AK31" s="50">
        <f t="shared" si="8"/>
        <v>109.31275557314338</v>
      </c>
      <c r="AL31" s="50">
        <f t="shared" si="9"/>
        <v>100</v>
      </c>
      <c r="AM31" s="50">
        <f t="shared" si="10"/>
        <v>100</v>
      </c>
      <c r="AN31" s="50">
        <f t="shared" si="11"/>
        <v>98.0392156862745</v>
      </c>
      <c r="AO31" s="50">
        <f t="shared" si="12"/>
        <v>96.97727272727273</v>
      </c>
      <c r="AP31" s="50">
        <f t="shared" si="13"/>
        <v>64.22018348623853</v>
      </c>
      <c r="AQ31" s="50">
        <f t="shared" si="14"/>
        <v>121.2121212121212</v>
      </c>
      <c r="AR31" s="50">
        <f t="shared" si="15"/>
        <v>100</v>
      </c>
      <c r="AS31" s="50">
        <f t="shared" si="16"/>
        <v>146.49122807017545</v>
      </c>
      <c r="AT31" s="50">
        <f t="shared" si="17"/>
        <v>78.00687285223367</v>
      </c>
      <c r="AU31" s="50">
        <f t="shared" si="18"/>
        <v>100</v>
      </c>
      <c r="AV31" s="50">
        <f t="shared" si="19"/>
        <v>100</v>
      </c>
      <c r="AW31" s="50">
        <f t="shared" si="20"/>
        <v>78.44611528822055</v>
      </c>
      <c r="AX31" s="50">
        <f t="shared" si="21"/>
        <v>94.31818181818181</v>
      </c>
      <c r="AY31" s="50">
        <f t="shared" si="22"/>
        <v>121.24</v>
      </c>
      <c r="AZ31" s="50">
        <f t="shared" si="23"/>
        <v>112.88743882544861</v>
      </c>
      <c r="BA31" s="50">
        <f t="shared" si="24"/>
        <v>95.49549549549549</v>
      </c>
      <c r="BB31" s="50">
        <f t="shared" si="25"/>
        <v>110.45751633986929</v>
      </c>
      <c r="BC31" s="50">
        <f t="shared" si="26"/>
        <v>116.59025900239018</v>
      </c>
    </row>
    <row r="32" spans="1:55" ht="9.75">
      <c r="A32" s="5">
        <v>38139</v>
      </c>
      <c r="B32" s="81">
        <v>1631</v>
      </c>
      <c r="C32" s="1">
        <v>0.328</v>
      </c>
      <c r="D32" s="1">
        <v>0.354</v>
      </c>
      <c r="E32" s="47">
        <v>0.307</v>
      </c>
      <c r="F32" s="82">
        <v>17.2</v>
      </c>
      <c r="G32" s="7">
        <v>35200</v>
      </c>
      <c r="H32" s="7">
        <v>6500</v>
      </c>
      <c r="I32" s="68">
        <v>248.28</v>
      </c>
      <c r="J32" s="1">
        <v>20</v>
      </c>
      <c r="K32" s="1">
        <v>35</v>
      </c>
      <c r="L32" s="1">
        <v>0.5</v>
      </c>
      <c r="M32" s="1">
        <v>85.34</v>
      </c>
      <c r="N32" s="1">
        <v>70</v>
      </c>
      <c r="O32" s="1">
        <v>0.4</v>
      </c>
      <c r="P32" s="1">
        <v>0.21</v>
      </c>
      <c r="Q32" s="3">
        <v>3.34</v>
      </c>
      <c r="R32" s="1">
        <v>2.27</v>
      </c>
      <c r="S32" s="1">
        <v>2.49</v>
      </c>
      <c r="T32" s="9">
        <v>116.02</v>
      </c>
      <c r="U32" s="1">
        <v>3.13</v>
      </c>
      <c r="V32" s="1">
        <v>249</v>
      </c>
      <c r="W32" s="1">
        <v>30.31</v>
      </c>
      <c r="X32" s="1">
        <v>6.92</v>
      </c>
      <c r="Y32" s="1">
        <v>6.36</v>
      </c>
      <c r="Z32" s="1">
        <v>5.07</v>
      </c>
      <c r="AA32" s="1">
        <v>29.732</v>
      </c>
      <c r="AB32" s="54"/>
      <c r="AC32" s="5">
        <v>38139</v>
      </c>
      <c r="AD32" s="50">
        <f t="shared" si="1"/>
        <v>20.115416545163402</v>
      </c>
      <c r="AE32" s="50">
        <f t="shared" si="2"/>
        <v>0.24788940092165898</v>
      </c>
      <c r="AF32" s="50">
        <f t="shared" si="3"/>
        <v>95.4177897574124</v>
      </c>
      <c r="AG32" s="50">
        <f t="shared" si="4"/>
        <v>90.02932551319647</v>
      </c>
      <c r="AH32" s="50">
        <f t="shared" si="5"/>
        <v>69.3142306008796</v>
      </c>
      <c r="AI32" s="50">
        <f t="shared" si="6"/>
        <v>100</v>
      </c>
      <c r="AJ32" s="50">
        <f t="shared" si="7"/>
        <v>100</v>
      </c>
      <c r="AK32" s="50">
        <f t="shared" si="8"/>
        <v>109.16765598206041</v>
      </c>
      <c r="AL32" s="50">
        <f t="shared" si="9"/>
        <v>100</v>
      </c>
      <c r="AM32" s="50">
        <f t="shared" si="10"/>
        <v>100</v>
      </c>
      <c r="AN32" s="50">
        <f t="shared" si="11"/>
        <v>98.0392156862745</v>
      </c>
      <c r="AO32" s="50">
        <f t="shared" si="12"/>
        <v>96.97727272727273</v>
      </c>
      <c r="AP32" s="50">
        <f t="shared" si="13"/>
        <v>64.22018348623853</v>
      </c>
      <c r="AQ32" s="50">
        <f t="shared" si="14"/>
        <v>121.2121212121212</v>
      </c>
      <c r="AR32" s="50">
        <f t="shared" si="15"/>
        <v>100</v>
      </c>
      <c r="AS32" s="50">
        <f t="shared" si="16"/>
        <v>146.49122807017545</v>
      </c>
      <c r="AT32" s="50">
        <f t="shared" si="17"/>
        <v>78.00687285223367</v>
      </c>
      <c r="AU32" s="50">
        <f t="shared" si="18"/>
        <v>100</v>
      </c>
      <c r="AV32" s="50">
        <f t="shared" si="19"/>
        <v>100</v>
      </c>
      <c r="AW32" s="50">
        <f t="shared" si="20"/>
        <v>78.44611528822055</v>
      </c>
      <c r="AX32" s="50">
        <f t="shared" si="21"/>
        <v>94.31818181818181</v>
      </c>
      <c r="AY32" s="50">
        <f t="shared" si="22"/>
        <v>121.24</v>
      </c>
      <c r="AZ32" s="50">
        <f t="shared" si="23"/>
        <v>112.88743882544861</v>
      </c>
      <c r="BA32" s="50">
        <f t="shared" si="24"/>
        <v>95.49549549549549</v>
      </c>
      <c r="BB32" s="50">
        <f t="shared" si="25"/>
        <v>110.45751633986929</v>
      </c>
      <c r="BC32" s="50">
        <f t="shared" si="26"/>
        <v>116.50013714196152</v>
      </c>
    </row>
    <row r="33" spans="1:55" ht="9.75">
      <c r="A33" s="5">
        <v>38169</v>
      </c>
      <c r="B33" s="81">
        <v>1631</v>
      </c>
      <c r="C33" s="1">
        <v>0.328</v>
      </c>
      <c r="D33" s="1">
        <v>0.364</v>
      </c>
      <c r="E33" s="47">
        <v>0.378</v>
      </c>
      <c r="F33" s="82">
        <v>18.7</v>
      </c>
      <c r="G33" s="7">
        <v>35200</v>
      </c>
      <c r="H33" s="7">
        <v>6500</v>
      </c>
      <c r="I33" s="68">
        <v>248.62</v>
      </c>
      <c r="J33" s="1">
        <v>20</v>
      </c>
      <c r="K33" s="1">
        <v>35</v>
      </c>
      <c r="L33" s="1">
        <v>0.5</v>
      </c>
      <c r="M33" s="1">
        <v>85.34</v>
      </c>
      <c r="N33" s="1">
        <v>70</v>
      </c>
      <c r="O33" s="1">
        <v>0.4</v>
      </c>
      <c r="P33" s="1">
        <v>0.21</v>
      </c>
      <c r="Q33" s="3">
        <v>3.34</v>
      </c>
      <c r="R33" s="1">
        <v>2.91</v>
      </c>
      <c r="S33" s="1">
        <v>2.49</v>
      </c>
      <c r="T33" s="9">
        <v>116.02</v>
      </c>
      <c r="U33" s="1">
        <v>3.99</v>
      </c>
      <c r="V33" s="1">
        <v>264</v>
      </c>
      <c r="W33" s="1">
        <v>31</v>
      </c>
      <c r="X33" s="1">
        <v>6.13</v>
      </c>
      <c r="Y33" s="1">
        <v>6.66</v>
      </c>
      <c r="Z33" s="1">
        <v>5.07</v>
      </c>
      <c r="AA33" s="1">
        <v>29.452</v>
      </c>
      <c r="AB33" s="54"/>
      <c r="AC33" s="5">
        <v>38169</v>
      </c>
      <c r="AD33" s="50">
        <f t="shared" si="1"/>
        <v>20.30665369824794</v>
      </c>
      <c r="AE33" s="50">
        <f t="shared" si="2"/>
        <v>0.24788940092165898</v>
      </c>
      <c r="AF33" s="50">
        <f t="shared" si="3"/>
        <v>98.11320754716981</v>
      </c>
      <c r="AG33" s="50">
        <f t="shared" si="4"/>
        <v>110.85043988269793</v>
      </c>
      <c r="AH33" s="50">
        <f t="shared" si="5"/>
        <v>76.07551461150442</v>
      </c>
      <c r="AI33" s="50">
        <f t="shared" si="6"/>
        <v>100</v>
      </c>
      <c r="AJ33" s="50">
        <f t="shared" si="7"/>
        <v>100</v>
      </c>
      <c r="AK33" s="50">
        <f t="shared" si="8"/>
        <v>109.31715253044892</v>
      </c>
      <c r="AL33" s="50">
        <f t="shared" si="9"/>
        <v>100</v>
      </c>
      <c r="AM33" s="50">
        <f t="shared" si="10"/>
        <v>100</v>
      </c>
      <c r="AN33" s="50">
        <f t="shared" si="11"/>
        <v>98.0392156862745</v>
      </c>
      <c r="AO33" s="50">
        <f t="shared" si="12"/>
        <v>96.97727272727273</v>
      </c>
      <c r="AP33" s="50">
        <f t="shared" si="13"/>
        <v>64.22018348623853</v>
      </c>
      <c r="AQ33" s="50">
        <f t="shared" si="14"/>
        <v>121.2121212121212</v>
      </c>
      <c r="AR33" s="50">
        <f t="shared" si="15"/>
        <v>100</v>
      </c>
      <c r="AS33" s="50">
        <f t="shared" si="16"/>
        <v>146.49122807017545</v>
      </c>
      <c r="AT33" s="50">
        <f t="shared" si="17"/>
        <v>100</v>
      </c>
      <c r="AU33" s="50">
        <f t="shared" si="18"/>
        <v>100</v>
      </c>
      <c r="AV33" s="50">
        <f t="shared" si="19"/>
        <v>100</v>
      </c>
      <c r="AW33" s="50">
        <f t="shared" si="20"/>
        <v>100</v>
      </c>
      <c r="AX33" s="50">
        <f t="shared" si="21"/>
        <v>100</v>
      </c>
      <c r="AY33" s="50">
        <f t="shared" si="22"/>
        <v>124</v>
      </c>
      <c r="AZ33" s="50">
        <f t="shared" si="23"/>
        <v>100</v>
      </c>
      <c r="BA33" s="50">
        <f t="shared" si="24"/>
        <v>100</v>
      </c>
      <c r="BB33" s="50">
        <f t="shared" si="25"/>
        <v>110.45751633986929</v>
      </c>
      <c r="BC33" s="50">
        <f t="shared" si="26"/>
        <v>115.40300144978646</v>
      </c>
    </row>
    <row r="34" spans="1:55" ht="9.75">
      <c r="A34" s="5">
        <v>38200</v>
      </c>
      <c r="B34" s="81">
        <v>1957</v>
      </c>
      <c r="C34" s="1">
        <v>0.328</v>
      </c>
      <c r="D34" s="1">
        <v>0.364</v>
      </c>
      <c r="E34" s="47">
        <v>0.395</v>
      </c>
      <c r="F34" s="82">
        <v>20.1</v>
      </c>
      <c r="G34" s="7">
        <v>35200</v>
      </c>
      <c r="H34" s="7">
        <v>6500</v>
      </c>
      <c r="I34" s="68">
        <v>244.55</v>
      </c>
      <c r="J34" s="1">
        <v>20</v>
      </c>
      <c r="K34" s="1">
        <v>35</v>
      </c>
      <c r="L34" s="1">
        <v>0.5</v>
      </c>
      <c r="M34" s="1">
        <v>85.34</v>
      </c>
      <c r="N34" s="1">
        <v>70</v>
      </c>
      <c r="O34" s="1">
        <v>0.4</v>
      </c>
      <c r="P34" s="1">
        <v>0.21</v>
      </c>
      <c r="Q34" s="3">
        <v>3.34</v>
      </c>
      <c r="R34" s="1">
        <v>2.91</v>
      </c>
      <c r="S34" s="1">
        <v>2.49</v>
      </c>
      <c r="T34" s="9">
        <v>116.02</v>
      </c>
      <c r="U34" s="1">
        <v>3.99</v>
      </c>
      <c r="V34" s="1">
        <v>264</v>
      </c>
      <c r="W34" s="1">
        <v>31</v>
      </c>
      <c r="X34" s="1">
        <v>6.13</v>
      </c>
      <c r="Y34" s="1">
        <v>6.66</v>
      </c>
      <c r="Z34" s="1">
        <v>5.07</v>
      </c>
      <c r="AA34" s="1">
        <v>28.874</v>
      </c>
      <c r="AB34" s="54"/>
      <c r="AC34" s="5">
        <v>38200</v>
      </c>
      <c r="AD34" s="50">
        <f t="shared" si="1"/>
        <v>24.85324304369097</v>
      </c>
      <c r="AE34" s="50">
        <f t="shared" si="2"/>
        <v>0.24788940092165898</v>
      </c>
      <c r="AF34" s="50">
        <f t="shared" si="3"/>
        <v>98.11320754716981</v>
      </c>
      <c r="AG34" s="50">
        <f t="shared" si="4"/>
        <v>115.8357771260997</v>
      </c>
      <c r="AH34" s="50">
        <f t="shared" si="5"/>
        <v>83.40790047481677</v>
      </c>
      <c r="AI34" s="50">
        <f t="shared" si="6"/>
        <v>100</v>
      </c>
      <c r="AJ34" s="50">
        <f t="shared" si="7"/>
        <v>100</v>
      </c>
      <c r="AK34" s="50">
        <f t="shared" si="8"/>
        <v>107.52759090709229</v>
      </c>
      <c r="AL34" s="50">
        <f t="shared" si="9"/>
        <v>100</v>
      </c>
      <c r="AM34" s="50">
        <f t="shared" si="10"/>
        <v>100</v>
      </c>
      <c r="AN34" s="50">
        <f t="shared" si="11"/>
        <v>98.0392156862745</v>
      </c>
      <c r="AO34" s="50">
        <f t="shared" si="12"/>
        <v>96.97727272727273</v>
      </c>
      <c r="AP34" s="50">
        <f t="shared" si="13"/>
        <v>64.22018348623853</v>
      </c>
      <c r="AQ34" s="50">
        <f t="shared" si="14"/>
        <v>121.2121212121212</v>
      </c>
      <c r="AR34" s="50">
        <f t="shared" si="15"/>
        <v>100</v>
      </c>
      <c r="AS34" s="50">
        <f t="shared" si="16"/>
        <v>146.49122807017545</v>
      </c>
      <c r="AT34" s="50">
        <f t="shared" si="17"/>
        <v>100</v>
      </c>
      <c r="AU34" s="50">
        <f t="shared" si="18"/>
        <v>100</v>
      </c>
      <c r="AV34" s="50">
        <f t="shared" si="19"/>
        <v>100</v>
      </c>
      <c r="AW34" s="50">
        <f t="shared" si="20"/>
        <v>100</v>
      </c>
      <c r="AX34" s="50">
        <f t="shared" si="21"/>
        <v>100</v>
      </c>
      <c r="AY34" s="50">
        <f t="shared" si="22"/>
        <v>124</v>
      </c>
      <c r="AZ34" s="50">
        <f t="shared" si="23"/>
        <v>100</v>
      </c>
      <c r="BA34" s="50">
        <f t="shared" si="24"/>
        <v>100</v>
      </c>
      <c r="BB34" s="50">
        <f t="shared" si="25"/>
        <v>110.45751633986929</v>
      </c>
      <c r="BC34" s="50">
        <f t="shared" si="26"/>
        <v>113.13819991379648</v>
      </c>
    </row>
    <row r="35" spans="1:55" ht="9.75">
      <c r="A35" s="5">
        <v>38231</v>
      </c>
      <c r="B35" s="81">
        <v>1957</v>
      </c>
      <c r="C35" s="1">
        <v>0.328</v>
      </c>
      <c r="D35" s="1">
        <v>0.357</v>
      </c>
      <c r="E35" s="47">
        <v>0.3995</v>
      </c>
      <c r="F35" s="82">
        <v>20.1</v>
      </c>
      <c r="G35" s="7">
        <v>35200</v>
      </c>
      <c r="H35" s="7">
        <v>6500</v>
      </c>
      <c r="I35" s="68">
        <v>240.22</v>
      </c>
      <c r="J35" s="1">
        <v>20</v>
      </c>
      <c r="K35" s="1">
        <v>35</v>
      </c>
      <c r="L35" s="1">
        <v>0.5</v>
      </c>
      <c r="M35" s="1">
        <v>85.34</v>
      </c>
      <c r="N35" s="1">
        <v>88</v>
      </c>
      <c r="O35" s="1">
        <v>0.4</v>
      </c>
      <c r="P35" s="1">
        <v>0.21</v>
      </c>
      <c r="Q35" s="1">
        <v>2.28</v>
      </c>
      <c r="R35" s="1">
        <v>2.91</v>
      </c>
      <c r="S35" s="1">
        <v>2.49</v>
      </c>
      <c r="T35" s="9">
        <v>116.02</v>
      </c>
      <c r="U35" s="1">
        <v>3.99</v>
      </c>
      <c r="V35" s="1">
        <v>264</v>
      </c>
      <c r="W35" s="1">
        <v>31</v>
      </c>
      <c r="X35" s="1">
        <v>6.13</v>
      </c>
      <c r="Y35" s="1">
        <v>6.66</v>
      </c>
      <c r="Z35" s="1">
        <v>5.07</v>
      </c>
      <c r="AA35" s="1">
        <v>27.94</v>
      </c>
      <c r="AB35" s="54"/>
      <c r="AC35" s="5">
        <v>38231</v>
      </c>
      <c r="AD35" s="50">
        <f t="shared" si="1"/>
        <v>25.684056536991157</v>
      </c>
      <c r="AE35" s="50">
        <f t="shared" si="2"/>
        <v>0.24788940092165898</v>
      </c>
      <c r="AF35" s="50">
        <f t="shared" si="3"/>
        <v>96.22641509433961</v>
      </c>
      <c r="AG35" s="50">
        <f t="shared" si="4"/>
        <v>117.15542521994135</v>
      </c>
      <c r="AH35" s="50">
        <f t="shared" si="5"/>
        <v>86.19612449212094</v>
      </c>
      <c r="AI35" s="50">
        <f t="shared" si="6"/>
        <v>100</v>
      </c>
      <c r="AJ35" s="50">
        <f t="shared" si="7"/>
        <v>100</v>
      </c>
      <c r="AK35" s="50">
        <f t="shared" si="8"/>
        <v>105.62370839379149</v>
      </c>
      <c r="AL35" s="50">
        <f t="shared" si="9"/>
        <v>100</v>
      </c>
      <c r="AM35" s="50">
        <f t="shared" si="10"/>
        <v>100</v>
      </c>
      <c r="AN35" s="50">
        <f t="shared" si="11"/>
        <v>98.0392156862745</v>
      </c>
      <c r="AO35" s="50">
        <f t="shared" si="12"/>
        <v>96.97727272727273</v>
      </c>
      <c r="AP35" s="50">
        <f t="shared" si="13"/>
        <v>80.73394495412845</v>
      </c>
      <c r="AQ35" s="50">
        <f t="shared" si="14"/>
        <v>121.2121212121212</v>
      </c>
      <c r="AR35" s="50">
        <f t="shared" si="15"/>
        <v>100</v>
      </c>
      <c r="AS35" s="50">
        <f t="shared" si="16"/>
        <v>100</v>
      </c>
      <c r="AT35" s="50">
        <f t="shared" si="17"/>
        <v>100</v>
      </c>
      <c r="AU35" s="50">
        <f t="shared" si="18"/>
        <v>100</v>
      </c>
      <c r="AV35" s="50">
        <f t="shared" si="19"/>
        <v>100</v>
      </c>
      <c r="AW35" s="50">
        <f t="shared" si="20"/>
        <v>100</v>
      </c>
      <c r="AX35" s="50">
        <f t="shared" si="21"/>
        <v>100</v>
      </c>
      <c r="AY35" s="50">
        <f t="shared" si="22"/>
        <v>124</v>
      </c>
      <c r="AZ35" s="50">
        <f t="shared" si="23"/>
        <v>100</v>
      </c>
      <c r="BA35" s="50">
        <f t="shared" si="24"/>
        <v>100</v>
      </c>
      <c r="BB35" s="50">
        <f t="shared" si="25"/>
        <v>110.45751633986929</v>
      </c>
      <c r="BC35" s="50">
        <f t="shared" si="26"/>
        <v>109.47846871204106</v>
      </c>
    </row>
    <row r="36" spans="1:55" ht="9.75">
      <c r="A36" s="5">
        <v>38261</v>
      </c>
      <c r="B36" s="81">
        <v>1957</v>
      </c>
      <c r="C36" s="1">
        <v>0.328</v>
      </c>
      <c r="D36" s="1">
        <v>0.3585</v>
      </c>
      <c r="E36" s="47">
        <v>0.407</v>
      </c>
      <c r="F36" s="82">
        <v>20.1</v>
      </c>
      <c r="G36" s="7">
        <v>35200</v>
      </c>
      <c r="H36" s="7">
        <v>6500</v>
      </c>
      <c r="I36" s="68">
        <v>235.15</v>
      </c>
      <c r="J36" s="1">
        <v>20</v>
      </c>
      <c r="K36" s="1">
        <v>35</v>
      </c>
      <c r="L36" s="1">
        <v>0.5</v>
      </c>
      <c r="M36" s="1">
        <v>85.34</v>
      </c>
      <c r="N36" s="1">
        <v>88</v>
      </c>
      <c r="O36" s="1">
        <v>0.4</v>
      </c>
      <c r="P36" s="1">
        <v>0.21</v>
      </c>
      <c r="Q36" s="1">
        <v>2.28</v>
      </c>
      <c r="R36" s="1">
        <v>2.91</v>
      </c>
      <c r="S36" s="1">
        <v>2.49</v>
      </c>
      <c r="T36" s="9">
        <v>116.02</v>
      </c>
      <c r="U36" s="1">
        <v>3.99</v>
      </c>
      <c r="V36" s="1">
        <v>264</v>
      </c>
      <c r="W36" s="1">
        <v>31</v>
      </c>
      <c r="X36" s="1">
        <v>6.13</v>
      </c>
      <c r="Y36" s="1">
        <v>6.66</v>
      </c>
      <c r="Z36" s="1">
        <v>5.07</v>
      </c>
      <c r="AA36" s="1">
        <v>27.165</v>
      </c>
      <c r="AB36" s="54"/>
      <c r="AC36" s="5">
        <v>38261</v>
      </c>
      <c r="AD36" s="50">
        <f t="shared" si="1"/>
        <v>26.416806171306202</v>
      </c>
      <c r="AE36" s="50">
        <f t="shared" si="2"/>
        <v>0.24788940092165898</v>
      </c>
      <c r="AF36" s="50">
        <f t="shared" si="3"/>
        <v>96.63072776280323</v>
      </c>
      <c r="AG36" s="50">
        <f t="shared" si="4"/>
        <v>119.3548387096774</v>
      </c>
      <c r="AH36" s="50">
        <f t="shared" si="5"/>
        <v>88.65524455401656</v>
      </c>
      <c r="AI36" s="50">
        <f t="shared" si="6"/>
        <v>100</v>
      </c>
      <c r="AJ36" s="50">
        <f t="shared" si="7"/>
        <v>100</v>
      </c>
      <c r="AK36" s="50">
        <f t="shared" si="8"/>
        <v>103.3944510398804</v>
      </c>
      <c r="AL36" s="50">
        <f t="shared" si="9"/>
        <v>100</v>
      </c>
      <c r="AM36" s="50">
        <f t="shared" si="10"/>
        <v>100</v>
      </c>
      <c r="AN36" s="50">
        <f t="shared" si="11"/>
        <v>98.0392156862745</v>
      </c>
      <c r="AO36" s="50">
        <f t="shared" si="12"/>
        <v>96.97727272727273</v>
      </c>
      <c r="AP36" s="50">
        <f t="shared" si="13"/>
        <v>80.73394495412845</v>
      </c>
      <c r="AQ36" s="50">
        <f t="shared" si="14"/>
        <v>121.2121212121212</v>
      </c>
      <c r="AR36" s="50">
        <f t="shared" si="15"/>
        <v>100</v>
      </c>
      <c r="AS36" s="50">
        <f t="shared" si="16"/>
        <v>100</v>
      </c>
      <c r="AT36" s="50">
        <f t="shared" si="17"/>
        <v>100</v>
      </c>
      <c r="AU36" s="50">
        <f t="shared" si="18"/>
        <v>100</v>
      </c>
      <c r="AV36" s="50">
        <f t="shared" si="19"/>
        <v>100</v>
      </c>
      <c r="AW36" s="50">
        <f t="shared" si="20"/>
        <v>100</v>
      </c>
      <c r="AX36" s="50">
        <f t="shared" si="21"/>
        <v>100</v>
      </c>
      <c r="AY36" s="50">
        <f t="shared" si="22"/>
        <v>124</v>
      </c>
      <c r="AZ36" s="50">
        <f t="shared" si="23"/>
        <v>100</v>
      </c>
      <c r="BA36" s="50">
        <f t="shared" si="24"/>
        <v>100</v>
      </c>
      <c r="BB36" s="50">
        <f t="shared" si="25"/>
        <v>110.45751633986929</v>
      </c>
      <c r="BC36" s="50">
        <f t="shared" si="26"/>
        <v>106.44175384977078</v>
      </c>
    </row>
    <row r="37" spans="1:55" ht="9.75">
      <c r="A37" s="5">
        <v>38292</v>
      </c>
      <c r="B37" s="81">
        <v>1957</v>
      </c>
      <c r="C37" s="1">
        <v>0.328</v>
      </c>
      <c r="D37" s="1">
        <v>0.357</v>
      </c>
      <c r="E37" s="47">
        <v>0.394</v>
      </c>
      <c r="F37" s="82">
        <v>21.3</v>
      </c>
      <c r="G37" s="7">
        <v>35200</v>
      </c>
      <c r="H37" s="7">
        <v>6500</v>
      </c>
      <c r="I37" s="68">
        <v>230.12</v>
      </c>
      <c r="J37" s="1">
        <v>20</v>
      </c>
      <c r="K37" s="1">
        <v>35</v>
      </c>
      <c r="L37" s="1">
        <v>0.5</v>
      </c>
      <c r="M37" s="1">
        <v>85.34</v>
      </c>
      <c r="N37" s="1">
        <v>88</v>
      </c>
      <c r="O37" s="1">
        <v>0.4</v>
      </c>
      <c r="P37" s="1">
        <v>0.21</v>
      </c>
      <c r="Q37" s="1">
        <v>2.28</v>
      </c>
      <c r="R37" s="1">
        <v>2.91</v>
      </c>
      <c r="S37" s="1">
        <v>2.49</v>
      </c>
      <c r="T37" s="9">
        <v>116.02</v>
      </c>
      <c r="U37" s="1">
        <v>3.99</v>
      </c>
      <c r="V37" s="1">
        <v>264</v>
      </c>
      <c r="W37" s="1">
        <v>31</v>
      </c>
      <c r="X37" s="1">
        <v>6.13</v>
      </c>
      <c r="Y37" s="1">
        <v>6.66</v>
      </c>
      <c r="Z37" s="1">
        <v>5.07</v>
      </c>
      <c r="AA37" s="1">
        <v>26.645</v>
      </c>
      <c r="AB37" s="54"/>
      <c r="AC37" s="5">
        <v>38292</v>
      </c>
      <c r="AD37" s="50">
        <f t="shared" si="1"/>
        <v>26.932352773260764</v>
      </c>
      <c r="AE37" s="50">
        <f t="shared" si="2"/>
        <v>0.24788940092165898</v>
      </c>
      <c r="AF37" s="50">
        <f t="shared" si="3"/>
        <v>96.22641509433961</v>
      </c>
      <c r="AG37" s="50">
        <f t="shared" si="4"/>
        <v>115.54252199413489</v>
      </c>
      <c r="AH37" s="50">
        <f t="shared" si="5"/>
        <v>95.78157252767875</v>
      </c>
      <c r="AI37" s="50">
        <f t="shared" si="6"/>
        <v>100</v>
      </c>
      <c r="AJ37" s="50">
        <f t="shared" si="7"/>
        <v>100</v>
      </c>
      <c r="AK37" s="50">
        <f t="shared" si="8"/>
        <v>101.18278151519148</v>
      </c>
      <c r="AL37" s="50">
        <f t="shared" si="9"/>
        <v>100</v>
      </c>
      <c r="AM37" s="50">
        <f t="shared" si="10"/>
        <v>100</v>
      </c>
      <c r="AN37" s="50">
        <f t="shared" si="11"/>
        <v>98.0392156862745</v>
      </c>
      <c r="AO37" s="50">
        <f t="shared" si="12"/>
        <v>96.97727272727273</v>
      </c>
      <c r="AP37" s="50">
        <f t="shared" si="13"/>
        <v>80.73394495412845</v>
      </c>
      <c r="AQ37" s="50">
        <f t="shared" si="14"/>
        <v>121.2121212121212</v>
      </c>
      <c r="AR37" s="50">
        <f t="shared" si="15"/>
        <v>100</v>
      </c>
      <c r="AS37" s="50">
        <f t="shared" si="16"/>
        <v>100</v>
      </c>
      <c r="AT37" s="50">
        <f t="shared" si="17"/>
        <v>100</v>
      </c>
      <c r="AU37" s="50">
        <f t="shared" si="18"/>
        <v>100</v>
      </c>
      <c r="AV37" s="50">
        <f t="shared" si="19"/>
        <v>100</v>
      </c>
      <c r="AW37" s="50">
        <f t="shared" si="20"/>
        <v>100</v>
      </c>
      <c r="AX37" s="50">
        <f t="shared" si="21"/>
        <v>100</v>
      </c>
      <c r="AY37" s="50">
        <f t="shared" si="22"/>
        <v>124</v>
      </c>
      <c r="AZ37" s="50">
        <f t="shared" si="23"/>
        <v>100</v>
      </c>
      <c r="BA37" s="50">
        <f t="shared" si="24"/>
        <v>100</v>
      </c>
      <c r="BB37" s="50">
        <f t="shared" si="25"/>
        <v>110.45751633986929</v>
      </c>
      <c r="BC37" s="50">
        <f t="shared" si="26"/>
        <v>104.40421613573136</v>
      </c>
    </row>
    <row r="38" spans="1:55" ht="9.75">
      <c r="A38" s="5">
        <v>38322</v>
      </c>
      <c r="B38" s="81">
        <v>1957</v>
      </c>
      <c r="C38" s="1">
        <v>0.328</v>
      </c>
      <c r="D38" s="1">
        <v>0.3675</v>
      </c>
      <c r="E38" s="47">
        <v>0.394</v>
      </c>
      <c r="F38" s="82">
        <v>21.3</v>
      </c>
      <c r="G38" s="7">
        <v>35200</v>
      </c>
      <c r="H38" s="7">
        <v>6500</v>
      </c>
      <c r="I38" s="68">
        <v>230.69</v>
      </c>
      <c r="J38" s="1">
        <v>20</v>
      </c>
      <c r="K38" s="1">
        <v>35</v>
      </c>
      <c r="L38" s="1">
        <v>0.5</v>
      </c>
      <c r="M38" s="1">
        <v>85.34</v>
      </c>
      <c r="N38" s="1">
        <v>88</v>
      </c>
      <c r="O38" s="1">
        <v>0.4</v>
      </c>
      <c r="P38" s="1">
        <v>0.21</v>
      </c>
      <c r="Q38" s="1">
        <v>2.28</v>
      </c>
      <c r="R38" s="1">
        <v>2.91</v>
      </c>
      <c r="S38" s="1">
        <v>2.49</v>
      </c>
      <c r="T38" s="9">
        <v>116.02</v>
      </c>
      <c r="U38" s="1">
        <v>3.99</v>
      </c>
      <c r="V38" s="1">
        <v>264</v>
      </c>
      <c r="W38" s="1">
        <v>31</v>
      </c>
      <c r="X38" s="1">
        <v>6.13</v>
      </c>
      <c r="Y38" s="1">
        <v>6.66</v>
      </c>
      <c r="Z38" s="1">
        <v>5.07</v>
      </c>
      <c r="AA38" s="1">
        <v>26.561</v>
      </c>
      <c r="AB38" s="54"/>
      <c r="AC38" s="5">
        <v>38322</v>
      </c>
      <c r="AD38" s="50">
        <f t="shared" si="1"/>
        <v>27.01752718811539</v>
      </c>
      <c r="AE38" s="50">
        <f t="shared" si="2"/>
        <v>0.24788940092165898</v>
      </c>
      <c r="AF38" s="50">
        <f t="shared" si="3"/>
        <v>99.05660377358491</v>
      </c>
      <c r="AG38" s="50">
        <f t="shared" si="4"/>
        <v>115.54252199413489</v>
      </c>
      <c r="AH38" s="50">
        <f t="shared" si="5"/>
        <v>96.08448477090474</v>
      </c>
      <c r="AI38" s="50">
        <f t="shared" si="6"/>
        <v>100</v>
      </c>
      <c r="AJ38" s="50">
        <f t="shared" si="7"/>
        <v>100</v>
      </c>
      <c r="AK38" s="50">
        <f t="shared" si="8"/>
        <v>101.43340808160752</v>
      </c>
      <c r="AL38" s="50">
        <f t="shared" si="9"/>
        <v>100</v>
      </c>
      <c r="AM38" s="50">
        <f t="shared" si="10"/>
        <v>100</v>
      </c>
      <c r="AN38" s="50">
        <f t="shared" si="11"/>
        <v>98.0392156862745</v>
      </c>
      <c r="AO38" s="50">
        <f t="shared" si="12"/>
        <v>96.97727272727273</v>
      </c>
      <c r="AP38" s="50">
        <f t="shared" si="13"/>
        <v>80.73394495412845</v>
      </c>
      <c r="AQ38" s="50">
        <f t="shared" si="14"/>
        <v>121.2121212121212</v>
      </c>
      <c r="AR38" s="50">
        <f t="shared" si="15"/>
        <v>100</v>
      </c>
      <c r="AS38" s="50">
        <f t="shared" si="16"/>
        <v>100</v>
      </c>
      <c r="AT38" s="50">
        <f t="shared" si="17"/>
        <v>100</v>
      </c>
      <c r="AU38" s="50">
        <f t="shared" si="18"/>
        <v>100</v>
      </c>
      <c r="AV38" s="50">
        <f t="shared" si="19"/>
        <v>100</v>
      </c>
      <c r="AW38" s="50">
        <f t="shared" si="20"/>
        <v>100</v>
      </c>
      <c r="AX38" s="50">
        <f t="shared" si="21"/>
        <v>100</v>
      </c>
      <c r="AY38" s="50">
        <f t="shared" si="22"/>
        <v>124</v>
      </c>
      <c r="AZ38" s="50">
        <f t="shared" si="23"/>
        <v>100</v>
      </c>
      <c r="BA38" s="50">
        <f t="shared" si="24"/>
        <v>100</v>
      </c>
      <c r="BB38" s="50">
        <f t="shared" si="25"/>
        <v>110.45751633986929</v>
      </c>
      <c r="BC38" s="50">
        <f t="shared" si="26"/>
        <v>104.07507542807883</v>
      </c>
    </row>
    <row r="39" spans="1:55" ht="9.75">
      <c r="A39" s="5">
        <v>38353</v>
      </c>
      <c r="B39" s="81">
        <v>2150</v>
      </c>
      <c r="C39" s="1">
        <v>0.328</v>
      </c>
      <c r="D39" s="1">
        <v>0.376</v>
      </c>
      <c r="E39" s="47">
        <v>0.3495</v>
      </c>
      <c r="F39" s="82">
        <v>21.3</v>
      </c>
      <c r="G39" s="7">
        <v>35200</v>
      </c>
      <c r="H39" s="7">
        <v>6500</v>
      </c>
      <c r="I39" s="68">
        <v>227.8</v>
      </c>
      <c r="J39" s="1">
        <v>20</v>
      </c>
      <c r="K39" s="1">
        <v>35</v>
      </c>
      <c r="L39" s="1">
        <v>0.51</v>
      </c>
      <c r="M39" s="1">
        <v>88</v>
      </c>
      <c r="N39" s="1">
        <v>109</v>
      </c>
      <c r="O39" s="1">
        <v>0.33</v>
      </c>
      <c r="P39" s="1">
        <v>0.21</v>
      </c>
      <c r="Q39" s="1">
        <v>2.28</v>
      </c>
      <c r="R39" s="1">
        <v>2.91</v>
      </c>
      <c r="S39" s="1">
        <v>2.49</v>
      </c>
      <c r="T39" s="9">
        <v>116.02</v>
      </c>
      <c r="U39" s="1">
        <v>3.99</v>
      </c>
      <c r="V39" s="1">
        <v>264</v>
      </c>
      <c r="W39" s="1">
        <v>25</v>
      </c>
      <c r="X39" s="1">
        <v>6.13</v>
      </c>
      <c r="Y39" s="1">
        <v>6.66</v>
      </c>
      <c r="Z39" s="1">
        <v>4.59</v>
      </c>
      <c r="AA39" s="1">
        <v>25.525</v>
      </c>
      <c r="AB39" s="54"/>
      <c r="AC39" s="5">
        <v>38353</v>
      </c>
      <c r="AD39" s="50">
        <f t="shared" si="1"/>
        <v>30.886727926293794</v>
      </c>
      <c r="AE39" s="50">
        <f t="shared" si="2"/>
        <v>0.24788940092165898</v>
      </c>
      <c r="AF39" s="50">
        <f t="shared" si="3"/>
        <v>101.3477088948787</v>
      </c>
      <c r="AG39" s="50">
        <f t="shared" si="4"/>
        <v>102.49266862170086</v>
      </c>
      <c r="AH39" s="50">
        <f t="shared" si="5"/>
        <v>99.98432908912832</v>
      </c>
      <c r="AI39" s="50">
        <f t="shared" si="6"/>
        <v>100</v>
      </c>
      <c r="AJ39" s="50">
        <f t="shared" si="7"/>
        <v>100</v>
      </c>
      <c r="AK39" s="50">
        <f t="shared" si="8"/>
        <v>100.16268742030515</v>
      </c>
      <c r="AL39" s="50">
        <f t="shared" si="9"/>
        <v>100</v>
      </c>
      <c r="AM39" s="50">
        <f t="shared" si="10"/>
        <v>100</v>
      </c>
      <c r="AN39" s="50">
        <f t="shared" si="11"/>
        <v>100</v>
      </c>
      <c r="AO39" s="50">
        <f t="shared" si="12"/>
        <v>100</v>
      </c>
      <c r="AP39" s="50">
        <f t="shared" si="13"/>
        <v>100</v>
      </c>
      <c r="AQ39" s="50">
        <f t="shared" si="14"/>
        <v>100</v>
      </c>
      <c r="AR39" s="50">
        <f t="shared" si="15"/>
        <v>100</v>
      </c>
      <c r="AS39" s="50">
        <f t="shared" si="16"/>
        <v>100</v>
      </c>
      <c r="AT39" s="50">
        <f t="shared" si="17"/>
        <v>100</v>
      </c>
      <c r="AU39" s="50">
        <f t="shared" si="18"/>
        <v>100</v>
      </c>
      <c r="AV39" s="50">
        <f t="shared" si="19"/>
        <v>100</v>
      </c>
      <c r="AW39" s="50">
        <f t="shared" si="20"/>
        <v>100</v>
      </c>
      <c r="AX39" s="50">
        <f t="shared" si="21"/>
        <v>100</v>
      </c>
      <c r="AY39" s="50">
        <f t="shared" si="22"/>
        <v>100</v>
      </c>
      <c r="AZ39" s="50">
        <f t="shared" si="23"/>
        <v>100</v>
      </c>
      <c r="BA39" s="50">
        <f t="shared" si="24"/>
        <v>100</v>
      </c>
      <c r="BB39" s="50">
        <f t="shared" si="25"/>
        <v>100</v>
      </c>
      <c r="BC39" s="50">
        <f t="shared" si="26"/>
        <v>100.01567336703107</v>
      </c>
    </row>
    <row r="40" spans="1:55" ht="9.75">
      <c r="A40" s="5">
        <v>38384</v>
      </c>
      <c r="B40" s="81">
        <v>2150</v>
      </c>
      <c r="C40" s="1">
        <v>0.328</v>
      </c>
      <c r="D40" s="1">
        <v>0.376</v>
      </c>
      <c r="E40" s="47">
        <v>0.3495</v>
      </c>
      <c r="F40" s="82">
        <v>21.3</v>
      </c>
      <c r="G40" s="7">
        <v>35200</v>
      </c>
      <c r="H40" s="7">
        <v>6500</v>
      </c>
      <c r="I40" s="68">
        <v>222.17</v>
      </c>
      <c r="J40" s="1">
        <v>20</v>
      </c>
      <c r="K40" s="1">
        <v>35</v>
      </c>
      <c r="L40" s="1">
        <v>0.51</v>
      </c>
      <c r="M40" s="1">
        <v>88</v>
      </c>
      <c r="N40" s="1">
        <v>109</v>
      </c>
      <c r="O40" s="1">
        <v>0.33</v>
      </c>
      <c r="P40" s="1">
        <v>0.21</v>
      </c>
      <c r="Q40" s="1">
        <v>2.28</v>
      </c>
      <c r="R40" s="1">
        <v>2.91</v>
      </c>
      <c r="S40" s="1">
        <v>2.49</v>
      </c>
      <c r="T40" s="9">
        <v>116.02</v>
      </c>
      <c r="U40" s="1">
        <v>3.99</v>
      </c>
      <c r="V40" s="1">
        <v>264</v>
      </c>
      <c r="W40" s="1">
        <v>25</v>
      </c>
      <c r="X40" s="1">
        <v>6.13</v>
      </c>
      <c r="Y40" s="1">
        <v>6.66</v>
      </c>
      <c r="Z40" s="1">
        <v>4.59</v>
      </c>
      <c r="AA40" s="1">
        <v>24.928</v>
      </c>
      <c r="AB40" s="54"/>
      <c r="AC40" s="5">
        <v>38384</v>
      </c>
      <c r="AD40" s="50">
        <f t="shared" si="1"/>
        <v>31.626433340767367</v>
      </c>
      <c r="AE40" s="50">
        <f t="shared" si="2"/>
        <v>0.24788940092165898</v>
      </c>
      <c r="AF40" s="50">
        <f t="shared" si="3"/>
        <v>101.3477088948787</v>
      </c>
      <c r="AG40" s="50">
        <f t="shared" si="4"/>
        <v>102.49266862170086</v>
      </c>
      <c r="AH40" s="50">
        <f t="shared" si="5"/>
        <v>102.3788510911425</v>
      </c>
      <c r="AI40" s="50">
        <f t="shared" si="6"/>
        <v>100</v>
      </c>
      <c r="AJ40" s="50">
        <f t="shared" si="7"/>
        <v>100</v>
      </c>
      <c r="AK40" s="50">
        <f t="shared" si="8"/>
        <v>97.68720045728355</v>
      </c>
      <c r="AL40" s="50">
        <f t="shared" si="9"/>
        <v>100</v>
      </c>
      <c r="AM40" s="50">
        <f t="shared" si="10"/>
        <v>100</v>
      </c>
      <c r="AN40" s="50">
        <f t="shared" si="11"/>
        <v>100</v>
      </c>
      <c r="AO40" s="50">
        <f t="shared" si="12"/>
        <v>100</v>
      </c>
      <c r="AP40" s="50">
        <f t="shared" si="13"/>
        <v>100</v>
      </c>
      <c r="AQ40" s="50">
        <f t="shared" si="14"/>
        <v>100</v>
      </c>
      <c r="AR40" s="50">
        <f t="shared" si="15"/>
        <v>100</v>
      </c>
      <c r="AS40" s="50">
        <f t="shared" si="16"/>
        <v>100</v>
      </c>
      <c r="AT40" s="50">
        <f t="shared" si="17"/>
        <v>100</v>
      </c>
      <c r="AU40" s="50">
        <f t="shared" si="18"/>
        <v>100</v>
      </c>
      <c r="AV40" s="50">
        <f t="shared" si="19"/>
        <v>100</v>
      </c>
      <c r="AW40" s="50">
        <f t="shared" si="20"/>
        <v>100</v>
      </c>
      <c r="AX40" s="50">
        <f t="shared" si="21"/>
        <v>100</v>
      </c>
      <c r="AY40" s="50">
        <f t="shared" si="22"/>
        <v>100</v>
      </c>
      <c r="AZ40" s="50">
        <f t="shared" si="23"/>
        <v>100</v>
      </c>
      <c r="BA40" s="50">
        <f t="shared" si="24"/>
        <v>100</v>
      </c>
      <c r="BB40" s="50">
        <f t="shared" si="25"/>
        <v>100</v>
      </c>
      <c r="BC40" s="50">
        <f t="shared" si="26"/>
        <v>97.67642333764351</v>
      </c>
    </row>
    <row r="41" spans="1:55" ht="9.75">
      <c r="A41" s="5">
        <v>38412</v>
      </c>
      <c r="B41" s="81">
        <v>2150</v>
      </c>
      <c r="C41" s="1">
        <v>0.328</v>
      </c>
      <c r="D41" s="1">
        <v>0.371</v>
      </c>
      <c r="E41" s="47">
        <v>0.341</v>
      </c>
      <c r="F41" s="82">
        <v>21.3</v>
      </c>
      <c r="G41" s="7">
        <v>35200</v>
      </c>
      <c r="H41" s="7">
        <v>6500</v>
      </c>
      <c r="I41" s="68">
        <v>227.43</v>
      </c>
      <c r="J41" s="1">
        <v>20</v>
      </c>
      <c r="K41" s="1">
        <v>35</v>
      </c>
      <c r="L41" s="1">
        <v>0.51</v>
      </c>
      <c r="M41" s="1">
        <v>88</v>
      </c>
      <c r="N41" s="1">
        <v>109</v>
      </c>
      <c r="O41" s="1">
        <v>0.33</v>
      </c>
      <c r="P41" s="1">
        <v>0.21</v>
      </c>
      <c r="Q41" s="1">
        <v>2.28</v>
      </c>
      <c r="R41" s="1">
        <v>2.91</v>
      </c>
      <c r="S41" s="1">
        <v>2.49</v>
      </c>
      <c r="T41" s="9">
        <v>116.02</v>
      </c>
      <c r="U41" s="1">
        <v>3.99</v>
      </c>
      <c r="V41" s="1">
        <v>264</v>
      </c>
      <c r="W41" s="1">
        <v>25</v>
      </c>
      <c r="X41" s="1">
        <v>6.13</v>
      </c>
      <c r="Y41" s="1">
        <v>6.66</v>
      </c>
      <c r="Z41" s="1">
        <v>4.59</v>
      </c>
      <c r="AA41" s="1">
        <v>25.521</v>
      </c>
      <c r="AB41" s="54"/>
      <c r="AC41" s="70">
        <v>38412</v>
      </c>
      <c r="AD41" s="50">
        <f t="shared" si="1"/>
        <v>30.891568916525564</v>
      </c>
      <c r="AE41" s="50">
        <f t="shared" si="2"/>
        <v>0.24788940092165898</v>
      </c>
      <c r="AF41" s="75">
        <f t="shared" si="3"/>
        <v>100</v>
      </c>
      <c r="AG41" s="75">
        <f t="shared" si="4"/>
        <v>100</v>
      </c>
      <c r="AH41" s="75">
        <f t="shared" si="5"/>
        <v>100</v>
      </c>
      <c r="AI41" s="75">
        <f t="shared" si="6"/>
        <v>100</v>
      </c>
      <c r="AJ41" s="75">
        <f t="shared" si="7"/>
        <v>100</v>
      </c>
      <c r="AK41" s="75">
        <f t="shared" si="8"/>
        <v>100</v>
      </c>
      <c r="AL41" s="75">
        <f t="shared" si="9"/>
        <v>100</v>
      </c>
      <c r="AM41" s="75">
        <f t="shared" si="10"/>
        <v>100</v>
      </c>
      <c r="AN41" s="75">
        <f t="shared" si="11"/>
        <v>100</v>
      </c>
      <c r="AO41" s="75">
        <f t="shared" si="12"/>
        <v>100</v>
      </c>
      <c r="AP41" s="75">
        <f t="shared" si="13"/>
        <v>100</v>
      </c>
      <c r="AQ41" s="75">
        <f t="shared" si="14"/>
        <v>100</v>
      </c>
      <c r="AR41" s="75">
        <f t="shared" si="15"/>
        <v>100</v>
      </c>
      <c r="AS41" s="75">
        <f t="shared" si="16"/>
        <v>100</v>
      </c>
      <c r="AT41" s="75">
        <f t="shared" si="17"/>
        <v>100</v>
      </c>
      <c r="AU41" s="75">
        <f t="shared" si="18"/>
        <v>100</v>
      </c>
      <c r="AV41" s="75">
        <f t="shared" si="19"/>
        <v>100</v>
      </c>
      <c r="AW41" s="75">
        <f t="shared" si="20"/>
        <v>100</v>
      </c>
      <c r="AX41" s="75">
        <f t="shared" si="21"/>
        <v>100</v>
      </c>
      <c r="AY41" s="75">
        <f t="shared" si="22"/>
        <v>100</v>
      </c>
      <c r="AZ41" s="75">
        <f t="shared" si="23"/>
        <v>100</v>
      </c>
      <c r="BA41" s="75">
        <f t="shared" si="24"/>
        <v>100</v>
      </c>
      <c r="BB41" s="75">
        <f t="shared" si="25"/>
        <v>100</v>
      </c>
      <c r="BC41" s="75">
        <f t="shared" si="26"/>
        <v>100</v>
      </c>
    </row>
    <row r="42" spans="1:55" ht="9.75">
      <c r="A42" s="5">
        <v>38443</v>
      </c>
      <c r="B42" s="81">
        <v>2150</v>
      </c>
      <c r="C42" s="1">
        <v>0.328</v>
      </c>
      <c r="D42" s="1">
        <v>0.372</v>
      </c>
      <c r="E42" s="47">
        <v>0.414</v>
      </c>
      <c r="F42" s="82">
        <v>20.6</v>
      </c>
      <c r="G42" s="7">
        <v>35200</v>
      </c>
      <c r="H42" s="7">
        <v>6500</v>
      </c>
      <c r="I42" s="68">
        <v>228.76</v>
      </c>
      <c r="J42" s="1">
        <v>20</v>
      </c>
      <c r="K42" s="1">
        <v>35</v>
      </c>
      <c r="L42" s="1">
        <v>0.51</v>
      </c>
      <c r="M42" s="1">
        <v>88</v>
      </c>
      <c r="N42" s="1">
        <v>109</v>
      </c>
      <c r="O42" s="1">
        <v>0.33</v>
      </c>
      <c r="P42" s="1">
        <v>0.21</v>
      </c>
      <c r="Q42" s="1">
        <v>2.28</v>
      </c>
      <c r="R42" s="1">
        <v>2.98</v>
      </c>
      <c r="S42" s="1">
        <v>2.65</v>
      </c>
      <c r="T42" s="1">
        <v>68.53</v>
      </c>
      <c r="U42" s="1">
        <v>3.99</v>
      </c>
      <c r="V42" s="1">
        <v>264</v>
      </c>
      <c r="W42" s="1">
        <v>25</v>
      </c>
      <c r="X42" s="1">
        <v>6.13</v>
      </c>
      <c r="Y42" s="1">
        <v>11.05</v>
      </c>
      <c r="Z42" s="1">
        <v>4.59</v>
      </c>
      <c r="AA42" s="1">
        <v>25.21</v>
      </c>
      <c r="AB42" s="54"/>
      <c r="AC42" s="5">
        <v>38443</v>
      </c>
      <c r="AD42" s="50">
        <f t="shared" si="1"/>
        <v>31.272658878169334</v>
      </c>
      <c r="AE42" s="50">
        <f t="shared" si="2"/>
        <v>0.24788940092165898</v>
      </c>
      <c r="AF42" s="50">
        <f t="shared" si="3"/>
        <v>100.26954177897575</v>
      </c>
      <c r="AG42" s="50">
        <f t="shared" si="4"/>
        <v>121.40762463343107</v>
      </c>
      <c r="AH42" s="50">
        <f t="shared" si="5"/>
        <v>97.90671039326001</v>
      </c>
      <c r="AI42" s="50">
        <f t="shared" si="6"/>
        <v>100</v>
      </c>
      <c r="AJ42" s="50">
        <f t="shared" si="7"/>
        <v>100</v>
      </c>
      <c r="AK42" s="50">
        <f t="shared" si="8"/>
        <v>100.58479532163743</v>
      </c>
      <c r="AL42" s="50">
        <f t="shared" si="9"/>
        <v>100</v>
      </c>
      <c r="AM42" s="50">
        <f t="shared" si="10"/>
        <v>100</v>
      </c>
      <c r="AN42" s="50">
        <f t="shared" si="11"/>
        <v>100</v>
      </c>
      <c r="AO42" s="50">
        <f t="shared" si="12"/>
        <v>100</v>
      </c>
      <c r="AP42" s="50">
        <f t="shared" si="13"/>
        <v>100</v>
      </c>
      <c r="AQ42" s="50">
        <f t="shared" si="14"/>
        <v>100</v>
      </c>
      <c r="AR42" s="50">
        <f t="shared" si="15"/>
        <v>100</v>
      </c>
      <c r="AS42" s="50">
        <f t="shared" si="16"/>
        <v>100</v>
      </c>
      <c r="AT42" s="50">
        <f t="shared" si="17"/>
        <v>102.40549828178693</v>
      </c>
      <c r="AU42" s="50">
        <f t="shared" si="18"/>
        <v>106.42570281124497</v>
      </c>
      <c r="AV42" s="50">
        <f t="shared" si="19"/>
        <v>59.06740217203931</v>
      </c>
      <c r="AW42" s="50">
        <f t="shared" si="20"/>
        <v>100</v>
      </c>
      <c r="AX42" s="50">
        <f t="shared" si="21"/>
        <v>100</v>
      </c>
      <c r="AY42" s="50">
        <f t="shared" si="22"/>
        <v>100</v>
      </c>
      <c r="AZ42" s="50">
        <f t="shared" si="23"/>
        <v>100</v>
      </c>
      <c r="BA42" s="50">
        <f t="shared" si="24"/>
        <v>165.91591591591592</v>
      </c>
      <c r="BB42" s="50">
        <f t="shared" si="25"/>
        <v>100</v>
      </c>
      <c r="BC42" s="50">
        <f t="shared" si="26"/>
        <v>98.78139571333412</v>
      </c>
    </row>
    <row r="43" spans="1:55" ht="9.75">
      <c r="A43" s="5">
        <v>38473</v>
      </c>
      <c r="B43" s="81">
        <v>2150</v>
      </c>
      <c r="C43" s="1">
        <v>0.328</v>
      </c>
      <c r="D43" s="1">
        <v>0.372</v>
      </c>
      <c r="E43" s="47">
        <v>0.414</v>
      </c>
      <c r="F43" s="82">
        <v>20.6</v>
      </c>
      <c r="G43" s="7">
        <v>35200</v>
      </c>
      <c r="H43" s="7">
        <v>6500</v>
      </c>
      <c r="I43" s="68">
        <v>223.6</v>
      </c>
      <c r="J43" s="1">
        <v>20</v>
      </c>
      <c r="K43" s="1">
        <v>35</v>
      </c>
      <c r="L43" s="1">
        <v>0.51</v>
      </c>
      <c r="M43" s="1">
        <v>88</v>
      </c>
      <c r="N43" s="1">
        <v>109</v>
      </c>
      <c r="O43" s="1">
        <v>0.33</v>
      </c>
      <c r="P43" s="1">
        <v>0.21</v>
      </c>
      <c r="Q43" s="1">
        <v>2.28</v>
      </c>
      <c r="R43" s="1">
        <v>2.98</v>
      </c>
      <c r="S43" s="1">
        <v>2.65</v>
      </c>
      <c r="T43" s="1">
        <v>68.53</v>
      </c>
      <c r="U43" s="1">
        <v>3.99</v>
      </c>
      <c r="V43" s="1">
        <v>264</v>
      </c>
      <c r="W43" s="1">
        <v>25</v>
      </c>
      <c r="X43" s="1">
        <v>6.13</v>
      </c>
      <c r="Y43" s="1">
        <v>11.05</v>
      </c>
      <c r="Z43" s="1">
        <v>4.59</v>
      </c>
      <c r="AA43" s="1">
        <v>24.481</v>
      </c>
      <c r="AB43" s="54"/>
      <c r="AC43" s="5">
        <v>38473</v>
      </c>
      <c r="AD43" s="50">
        <f t="shared" si="1"/>
        <v>32.20390222289321</v>
      </c>
      <c r="AE43" s="50">
        <f t="shared" si="2"/>
        <v>0.24788940092165898</v>
      </c>
      <c r="AF43" s="50">
        <f t="shared" si="3"/>
        <v>100.26954177897575</v>
      </c>
      <c r="AG43" s="50">
        <f t="shared" si="4"/>
        <v>121.40762463343107</v>
      </c>
      <c r="AH43" s="50">
        <f t="shared" si="5"/>
        <v>100.82219553997322</v>
      </c>
      <c r="AI43" s="50">
        <f t="shared" si="6"/>
        <v>100</v>
      </c>
      <c r="AJ43" s="50">
        <f t="shared" si="7"/>
        <v>100</v>
      </c>
      <c r="AK43" s="50">
        <f t="shared" si="8"/>
        <v>98.31596535197643</v>
      </c>
      <c r="AL43" s="50">
        <f t="shared" si="9"/>
        <v>100</v>
      </c>
      <c r="AM43" s="50">
        <f t="shared" si="10"/>
        <v>100</v>
      </c>
      <c r="AN43" s="50">
        <f t="shared" si="11"/>
        <v>100</v>
      </c>
      <c r="AO43" s="50">
        <f t="shared" si="12"/>
        <v>100</v>
      </c>
      <c r="AP43" s="50">
        <f t="shared" si="13"/>
        <v>100</v>
      </c>
      <c r="AQ43" s="50">
        <f t="shared" si="14"/>
        <v>100</v>
      </c>
      <c r="AR43" s="50">
        <f t="shared" si="15"/>
        <v>100</v>
      </c>
      <c r="AS43" s="50">
        <f t="shared" si="16"/>
        <v>100</v>
      </c>
      <c r="AT43" s="50">
        <f t="shared" si="17"/>
        <v>102.40549828178693</v>
      </c>
      <c r="AU43" s="50">
        <f t="shared" si="18"/>
        <v>106.42570281124497</v>
      </c>
      <c r="AV43" s="50">
        <f t="shared" si="19"/>
        <v>59.06740217203931</v>
      </c>
      <c r="AW43" s="50">
        <f t="shared" si="20"/>
        <v>100</v>
      </c>
      <c r="AX43" s="50">
        <f t="shared" si="21"/>
        <v>100</v>
      </c>
      <c r="AY43" s="50">
        <f t="shared" si="22"/>
        <v>100</v>
      </c>
      <c r="AZ43" s="50">
        <f t="shared" si="23"/>
        <v>100</v>
      </c>
      <c r="BA43" s="50">
        <f t="shared" si="24"/>
        <v>165.91591591591592</v>
      </c>
      <c r="BB43" s="50">
        <f t="shared" si="25"/>
        <v>100</v>
      </c>
      <c r="BC43" s="50">
        <f t="shared" si="26"/>
        <v>95.92492457192117</v>
      </c>
    </row>
    <row r="44" spans="1:55" s="2" customFormat="1" ht="9.75">
      <c r="A44" s="70">
        <v>38504</v>
      </c>
      <c r="B44" s="94">
        <v>2150</v>
      </c>
      <c r="C44" s="2">
        <v>0.328</v>
      </c>
      <c r="D44" s="2">
        <v>0.374</v>
      </c>
      <c r="E44" s="72">
        <v>0.414</v>
      </c>
      <c r="F44" s="95">
        <v>20.6</v>
      </c>
      <c r="G44" s="71">
        <v>35200</v>
      </c>
      <c r="H44" s="71">
        <v>6500</v>
      </c>
      <c r="I44" s="73">
        <v>219.62</v>
      </c>
      <c r="J44" s="2">
        <v>20</v>
      </c>
      <c r="K44" s="2">
        <v>35</v>
      </c>
      <c r="L44" s="2">
        <v>0.51</v>
      </c>
      <c r="M44" s="2">
        <v>88</v>
      </c>
      <c r="N44" s="2">
        <v>109</v>
      </c>
      <c r="O44" s="2">
        <v>0.33</v>
      </c>
      <c r="P44" s="2">
        <v>0.21</v>
      </c>
      <c r="Q44" s="2">
        <v>2.28</v>
      </c>
      <c r="R44" s="2">
        <v>2.98</v>
      </c>
      <c r="S44" s="2">
        <v>2.65</v>
      </c>
      <c r="T44" s="2">
        <v>68.53</v>
      </c>
      <c r="U44" s="2">
        <v>3.99</v>
      </c>
      <c r="V44" s="2">
        <v>264</v>
      </c>
      <c r="W44" s="2">
        <v>25</v>
      </c>
      <c r="X44" s="2">
        <v>6.13</v>
      </c>
      <c r="Y44" s="2">
        <v>11.05</v>
      </c>
      <c r="Z44" s="2">
        <v>4.59</v>
      </c>
      <c r="AA44" s="2">
        <v>24.245</v>
      </c>
      <c r="AB44" s="74"/>
      <c r="AC44" s="96">
        <v>38504</v>
      </c>
      <c r="AD44" s="50">
        <f t="shared" si="1"/>
        <v>32.5173739046669</v>
      </c>
      <c r="AE44" s="50">
        <f t="shared" si="2"/>
        <v>0.24788940092165898</v>
      </c>
      <c r="AF44" s="97">
        <f t="shared" si="3"/>
        <v>100.80862533692722</v>
      </c>
      <c r="AG44" s="97">
        <f t="shared" si="4"/>
        <v>121.40762463343107</v>
      </c>
      <c r="AH44" s="97">
        <f t="shared" si="5"/>
        <v>101.80359533982613</v>
      </c>
      <c r="AI44" s="97">
        <f t="shared" si="6"/>
        <v>100</v>
      </c>
      <c r="AJ44" s="97">
        <f t="shared" si="7"/>
        <v>100</v>
      </c>
      <c r="AK44" s="97">
        <f t="shared" si="8"/>
        <v>96.56597634436969</v>
      </c>
      <c r="AL44" s="97">
        <f t="shared" si="9"/>
        <v>100</v>
      </c>
      <c r="AM44" s="97">
        <f t="shared" si="10"/>
        <v>100</v>
      </c>
      <c r="AN44" s="97">
        <f t="shared" si="11"/>
        <v>100</v>
      </c>
      <c r="AO44" s="97">
        <f t="shared" si="12"/>
        <v>100</v>
      </c>
      <c r="AP44" s="97">
        <f t="shared" si="13"/>
        <v>100</v>
      </c>
      <c r="AQ44" s="97">
        <f t="shared" si="14"/>
        <v>100</v>
      </c>
      <c r="AR44" s="97">
        <f t="shared" si="15"/>
        <v>100</v>
      </c>
      <c r="AS44" s="97">
        <f t="shared" si="16"/>
        <v>100</v>
      </c>
      <c r="AT44" s="97">
        <f t="shared" si="17"/>
        <v>102.40549828178693</v>
      </c>
      <c r="AU44" s="97">
        <f t="shared" si="18"/>
        <v>106.42570281124497</v>
      </c>
      <c r="AV44" s="97">
        <f t="shared" si="19"/>
        <v>59.06740217203931</v>
      </c>
      <c r="AW44" s="97">
        <f t="shared" si="20"/>
        <v>100</v>
      </c>
      <c r="AX44" s="97">
        <f t="shared" si="21"/>
        <v>100</v>
      </c>
      <c r="AY44" s="97">
        <f t="shared" si="22"/>
        <v>100</v>
      </c>
      <c r="AZ44" s="97">
        <f t="shared" si="23"/>
        <v>100</v>
      </c>
      <c r="BA44" s="97">
        <f t="shared" si="24"/>
        <v>165.91591591591592</v>
      </c>
      <c r="BB44" s="97">
        <f t="shared" si="25"/>
        <v>100</v>
      </c>
      <c r="BC44" s="97">
        <f t="shared" si="26"/>
        <v>95.00019591708788</v>
      </c>
    </row>
    <row r="45" spans="1:55" ht="9.75">
      <c r="A45" s="5">
        <v>38534</v>
      </c>
      <c r="B45" s="81">
        <v>2150</v>
      </c>
      <c r="C45" s="1">
        <v>0.328</v>
      </c>
      <c r="D45" s="1">
        <v>0.377</v>
      </c>
      <c r="E45" s="47">
        <v>0.403</v>
      </c>
      <c r="F45" s="82">
        <v>20.6</v>
      </c>
      <c r="G45" s="7">
        <v>34200</v>
      </c>
      <c r="H45" s="7">
        <v>8125</v>
      </c>
      <c r="I45" s="68">
        <v>225.12</v>
      </c>
      <c r="J45" s="1">
        <v>20</v>
      </c>
      <c r="K45" s="1">
        <v>35</v>
      </c>
      <c r="L45" s="1">
        <v>0.51</v>
      </c>
      <c r="M45" s="1">
        <v>88</v>
      </c>
      <c r="N45" s="1">
        <v>109</v>
      </c>
      <c r="O45" s="1">
        <v>0.33</v>
      </c>
      <c r="P45" s="1">
        <v>0.21</v>
      </c>
      <c r="Q45" s="1">
        <v>2.28</v>
      </c>
      <c r="R45" s="1">
        <v>2.98</v>
      </c>
      <c r="S45" s="1">
        <v>2.65</v>
      </c>
      <c r="T45" s="1">
        <v>68.53</v>
      </c>
      <c r="U45" s="1">
        <v>3.99</v>
      </c>
      <c r="V45" s="1">
        <v>264</v>
      </c>
      <c r="W45" s="1">
        <v>25</v>
      </c>
      <c r="X45" s="1">
        <v>6.13</v>
      </c>
      <c r="Y45" s="1">
        <v>11.05</v>
      </c>
      <c r="Z45" s="1">
        <v>4.59</v>
      </c>
      <c r="AA45" s="1">
        <v>24.605</v>
      </c>
      <c r="AB45" s="54"/>
      <c r="AC45" s="5">
        <v>38534</v>
      </c>
      <c r="AD45" s="50">
        <f t="shared" si="1"/>
        <v>32.04160659697822</v>
      </c>
      <c r="AE45" s="50">
        <f t="shared" si="2"/>
        <v>0.24788940092165898</v>
      </c>
      <c r="AF45" s="50">
        <f t="shared" si="3"/>
        <v>101.61725067385446</v>
      </c>
      <c r="AG45" s="50">
        <f t="shared" si="4"/>
        <v>118.18181818181819</v>
      </c>
      <c r="AH45" s="50">
        <f t="shared" si="5"/>
        <v>100.31408937265128</v>
      </c>
      <c r="AI45" s="50">
        <f t="shared" si="6"/>
        <v>97.1590909090909</v>
      </c>
      <c r="AJ45" s="50">
        <f t="shared" si="7"/>
        <v>125</v>
      </c>
      <c r="AK45" s="50">
        <f t="shared" si="8"/>
        <v>98.9843028624192</v>
      </c>
      <c r="AL45" s="50">
        <f t="shared" si="9"/>
        <v>100</v>
      </c>
      <c r="AM45" s="50">
        <f t="shared" si="10"/>
        <v>100</v>
      </c>
      <c r="AN45" s="50">
        <f t="shared" si="11"/>
        <v>100</v>
      </c>
      <c r="AO45" s="50">
        <f t="shared" si="12"/>
        <v>100</v>
      </c>
      <c r="AP45" s="50">
        <f t="shared" si="13"/>
        <v>100</v>
      </c>
      <c r="AQ45" s="50">
        <f t="shared" si="14"/>
        <v>100</v>
      </c>
      <c r="AR45" s="50">
        <f t="shared" si="15"/>
        <v>100</v>
      </c>
      <c r="AS45" s="50">
        <f t="shared" si="16"/>
        <v>100</v>
      </c>
      <c r="AT45" s="50">
        <f t="shared" si="17"/>
        <v>102.40549828178693</v>
      </c>
      <c r="AU45" s="50">
        <f t="shared" si="18"/>
        <v>106.42570281124497</v>
      </c>
      <c r="AV45" s="50">
        <f t="shared" si="19"/>
        <v>59.06740217203931</v>
      </c>
      <c r="AW45" s="50">
        <f t="shared" si="20"/>
        <v>100</v>
      </c>
      <c r="AX45" s="50">
        <f t="shared" si="21"/>
        <v>100</v>
      </c>
      <c r="AY45" s="50">
        <f t="shared" si="22"/>
        <v>100</v>
      </c>
      <c r="AZ45" s="50">
        <f t="shared" si="23"/>
        <v>100</v>
      </c>
      <c r="BA45" s="50">
        <f t="shared" si="24"/>
        <v>165.91591591591592</v>
      </c>
      <c r="BB45" s="50">
        <f t="shared" si="25"/>
        <v>100</v>
      </c>
      <c r="BC45" s="50">
        <f t="shared" si="26"/>
        <v>96.41079894988441</v>
      </c>
    </row>
    <row r="46" spans="1:55" ht="9.75">
      <c r="A46" s="5">
        <v>38565</v>
      </c>
      <c r="B46" s="81">
        <v>2620</v>
      </c>
      <c r="C46" s="1">
        <v>0.328</v>
      </c>
      <c r="D46" s="1">
        <v>0.389</v>
      </c>
      <c r="E46" s="47">
        <v>0.4015</v>
      </c>
      <c r="F46" s="82">
        <v>20.6</v>
      </c>
      <c r="G46" s="7">
        <v>34200</v>
      </c>
      <c r="H46" s="7">
        <v>8125</v>
      </c>
      <c r="I46" s="68">
        <v>225.38</v>
      </c>
      <c r="J46" s="1">
        <v>20</v>
      </c>
      <c r="K46" s="1">
        <v>35</v>
      </c>
      <c r="L46" s="1">
        <v>0.51</v>
      </c>
      <c r="M46" s="1">
        <v>88</v>
      </c>
      <c r="N46" s="1">
        <v>109</v>
      </c>
      <c r="O46" s="1">
        <v>0.33</v>
      </c>
      <c r="P46" s="1">
        <v>0.21</v>
      </c>
      <c r="Q46" s="1">
        <v>2.28</v>
      </c>
      <c r="R46" s="1">
        <v>2.98</v>
      </c>
      <c r="S46" s="1">
        <v>2.65</v>
      </c>
      <c r="T46" s="1">
        <v>68.53</v>
      </c>
      <c r="U46" s="1">
        <v>3.99</v>
      </c>
      <c r="V46" s="1">
        <v>264</v>
      </c>
      <c r="W46" s="1">
        <v>25</v>
      </c>
      <c r="X46" s="1">
        <v>6.13</v>
      </c>
      <c r="Y46" s="1">
        <v>5.78</v>
      </c>
      <c r="Z46" s="1">
        <v>4.59</v>
      </c>
      <c r="AA46" s="1">
        <v>24.339</v>
      </c>
      <c r="AB46" s="54"/>
      <c r="AC46" s="5">
        <v>38565</v>
      </c>
      <c r="AD46" s="50">
        <f t="shared" si="1"/>
        <v>39.47278362576017</v>
      </c>
      <c r="AE46" s="50">
        <f t="shared" si="2"/>
        <v>0.24788940092165898</v>
      </c>
      <c r="AF46" s="50">
        <f t="shared" si="3"/>
        <v>104.85175202156334</v>
      </c>
      <c r="AG46" s="50">
        <f t="shared" si="4"/>
        <v>117.74193548387098</v>
      </c>
      <c r="AH46" s="50">
        <f t="shared" si="5"/>
        <v>101.41041821825404</v>
      </c>
      <c r="AI46" s="50">
        <f t="shared" si="6"/>
        <v>97.1590909090909</v>
      </c>
      <c r="AJ46" s="50">
        <f t="shared" si="7"/>
        <v>125</v>
      </c>
      <c r="AK46" s="50">
        <f t="shared" si="8"/>
        <v>99.09862375236337</v>
      </c>
      <c r="AL46" s="50">
        <f t="shared" si="9"/>
        <v>100</v>
      </c>
      <c r="AM46" s="50">
        <f t="shared" si="10"/>
        <v>100</v>
      </c>
      <c r="AN46" s="50">
        <f t="shared" si="11"/>
        <v>100</v>
      </c>
      <c r="AO46" s="50">
        <f t="shared" si="12"/>
        <v>100</v>
      </c>
      <c r="AP46" s="50">
        <f t="shared" si="13"/>
        <v>100</v>
      </c>
      <c r="AQ46" s="50">
        <f t="shared" si="14"/>
        <v>100</v>
      </c>
      <c r="AR46" s="50">
        <f t="shared" si="15"/>
        <v>100</v>
      </c>
      <c r="AS46" s="50">
        <f t="shared" si="16"/>
        <v>100</v>
      </c>
      <c r="AT46" s="50">
        <f t="shared" si="17"/>
        <v>102.40549828178693</v>
      </c>
      <c r="AU46" s="50">
        <f t="shared" si="18"/>
        <v>106.42570281124497</v>
      </c>
      <c r="AV46" s="50">
        <f t="shared" si="19"/>
        <v>59.06740217203931</v>
      </c>
      <c r="AW46" s="50">
        <f t="shared" si="20"/>
        <v>100</v>
      </c>
      <c r="AX46" s="50">
        <f t="shared" si="21"/>
        <v>100</v>
      </c>
      <c r="AY46" s="50">
        <f t="shared" si="22"/>
        <v>100</v>
      </c>
      <c r="AZ46" s="50">
        <f t="shared" si="23"/>
        <v>100</v>
      </c>
      <c r="BA46" s="50">
        <f t="shared" si="24"/>
        <v>86.78678678678679</v>
      </c>
      <c r="BB46" s="50">
        <f t="shared" si="25"/>
        <v>100</v>
      </c>
      <c r="BC46" s="50">
        <f t="shared" si="26"/>
        <v>95.36852004231807</v>
      </c>
    </row>
    <row r="47" spans="1:55" ht="9.75">
      <c r="A47" s="5">
        <v>38596</v>
      </c>
      <c r="B47" s="81">
        <v>2620</v>
      </c>
      <c r="C47" s="1">
        <v>0.328</v>
      </c>
      <c r="D47" s="1">
        <v>0.3935</v>
      </c>
      <c r="E47" s="47">
        <v>0.4015</v>
      </c>
      <c r="F47" s="82">
        <v>20.6</v>
      </c>
      <c r="G47" s="7">
        <v>34200</v>
      </c>
      <c r="H47" s="7">
        <v>8125</v>
      </c>
      <c r="I47" s="68">
        <v>225.66</v>
      </c>
      <c r="J47" s="1">
        <v>20</v>
      </c>
      <c r="K47" s="1">
        <v>35</v>
      </c>
      <c r="L47" s="1">
        <v>0.51</v>
      </c>
      <c r="M47" s="1">
        <v>88</v>
      </c>
      <c r="N47" s="1">
        <v>109</v>
      </c>
      <c r="O47" s="1">
        <v>0.33</v>
      </c>
      <c r="P47" s="1">
        <v>0.21</v>
      </c>
      <c r="Q47" s="1">
        <v>2.41</v>
      </c>
      <c r="R47" s="1">
        <v>2.32</v>
      </c>
      <c r="S47" s="1">
        <v>2.65</v>
      </c>
      <c r="T47" s="1">
        <v>68.53</v>
      </c>
      <c r="U47" s="1">
        <v>3.99</v>
      </c>
      <c r="V47" s="9">
        <v>104.65</v>
      </c>
      <c r="W47" s="1">
        <v>25</v>
      </c>
      <c r="X47" s="1">
        <v>6.13</v>
      </c>
      <c r="Y47" s="1">
        <v>5.78</v>
      </c>
      <c r="Z47" s="1">
        <v>4.59</v>
      </c>
      <c r="AA47" s="1">
        <v>24.084</v>
      </c>
      <c r="AB47" s="54"/>
      <c r="AC47" s="5">
        <v>38596</v>
      </c>
      <c r="AD47" s="50">
        <f t="shared" si="1"/>
        <v>39.8907191773533</v>
      </c>
      <c r="AE47" s="50">
        <f t="shared" si="2"/>
        <v>0.24788940092165898</v>
      </c>
      <c r="AF47" s="50">
        <f t="shared" si="3"/>
        <v>106.06469002695418</v>
      </c>
      <c r="AG47" s="50">
        <f t="shared" si="4"/>
        <v>117.74193548387098</v>
      </c>
      <c r="AH47" s="50">
        <f t="shared" si="5"/>
        <v>102.48414586505916</v>
      </c>
      <c r="AI47" s="50">
        <f t="shared" si="6"/>
        <v>97.1590909090909</v>
      </c>
      <c r="AJ47" s="50">
        <f t="shared" si="7"/>
        <v>125</v>
      </c>
      <c r="AK47" s="50">
        <f t="shared" si="8"/>
        <v>99.22173855691861</v>
      </c>
      <c r="AL47" s="50">
        <f t="shared" si="9"/>
        <v>100</v>
      </c>
      <c r="AM47" s="50">
        <f t="shared" si="10"/>
        <v>100</v>
      </c>
      <c r="AN47" s="50">
        <f t="shared" si="11"/>
        <v>100</v>
      </c>
      <c r="AO47" s="50">
        <f t="shared" si="12"/>
        <v>100</v>
      </c>
      <c r="AP47" s="50">
        <f t="shared" si="13"/>
        <v>100</v>
      </c>
      <c r="AQ47" s="50">
        <f t="shared" si="14"/>
        <v>100</v>
      </c>
      <c r="AR47" s="50">
        <f t="shared" si="15"/>
        <v>100</v>
      </c>
      <c r="AS47" s="50">
        <f t="shared" si="16"/>
        <v>105.70175438596492</v>
      </c>
      <c r="AT47" s="50">
        <f t="shared" si="17"/>
        <v>79.72508591065291</v>
      </c>
      <c r="AU47" s="50">
        <f t="shared" si="18"/>
        <v>106.42570281124497</v>
      </c>
      <c r="AV47" s="50">
        <f t="shared" si="19"/>
        <v>59.06740217203931</v>
      </c>
      <c r="AW47" s="50">
        <f t="shared" si="20"/>
        <v>100</v>
      </c>
      <c r="AX47" s="50">
        <f t="shared" si="21"/>
        <v>39.640151515151516</v>
      </c>
      <c r="AY47" s="50">
        <f t="shared" si="22"/>
        <v>100</v>
      </c>
      <c r="AZ47" s="50">
        <f t="shared" si="23"/>
        <v>100</v>
      </c>
      <c r="BA47" s="50">
        <f t="shared" si="24"/>
        <v>86.78678678678679</v>
      </c>
      <c r="BB47" s="50">
        <f t="shared" si="25"/>
        <v>100</v>
      </c>
      <c r="BC47" s="50">
        <f t="shared" si="26"/>
        <v>94.36934289408723</v>
      </c>
    </row>
    <row r="48" spans="1:55" ht="9.75">
      <c r="A48" s="5">
        <v>38626</v>
      </c>
      <c r="B48" s="81">
        <v>2620</v>
      </c>
      <c r="C48" s="1">
        <v>0.328</v>
      </c>
      <c r="D48" s="1">
        <v>0.418</v>
      </c>
      <c r="E48" s="47">
        <v>0.405</v>
      </c>
      <c r="F48" s="82">
        <v>20.6</v>
      </c>
      <c r="G48" s="7">
        <v>34200</v>
      </c>
      <c r="H48" s="7">
        <v>8125</v>
      </c>
      <c r="I48" s="68">
        <v>235.84</v>
      </c>
      <c r="J48" s="1">
        <v>20</v>
      </c>
      <c r="K48" s="1">
        <v>35</v>
      </c>
      <c r="L48" s="1">
        <v>0.51</v>
      </c>
      <c r="M48" s="1">
        <v>88</v>
      </c>
      <c r="N48" s="1">
        <v>109</v>
      </c>
      <c r="O48" s="1">
        <v>0.33</v>
      </c>
      <c r="P48" s="1">
        <v>0.21</v>
      </c>
      <c r="Q48" s="1">
        <v>2.41</v>
      </c>
      <c r="R48" s="1">
        <v>2.32</v>
      </c>
      <c r="S48" s="1">
        <v>2.65</v>
      </c>
      <c r="T48" s="1">
        <v>68.53</v>
      </c>
      <c r="U48" s="1">
        <v>3.99</v>
      </c>
      <c r="V48" s="9">
        <v>104.65</v>
      </c>
      <c r="W48" s="1">
        <v>25</v>
      </c>
      <c r="X48" s="1">
        <v>6.13</v>
      </c>
      <c r="Y48" s="1">
        <v>5.78</v>
      </c>
      <c r="Z48" s="1">
        <v>4.59</v>
      </c>
      <c r="AA48" s="1">
        <v>23.585</v>
      </c>
      <c r="AB48" s="54"/>
      <c r="AC48" s="5">
        <v>38626</v>
      </c>
      <c r="AD48" s="50">
        <f t="shared" si="1"/>
        <v>40.734707681466055</v>
      </c>
      <c r="AE48" s="50">
        <f t="shared" si="2"/>
        <v>0.24788940092165898</v>
      </c>
      <c r="AF48" s="50">
        <f t="shared" si="3"/>
        <v>112.66846361185983</v>
      </c>
      <c r="AG48" s="50">
        <f t="shared" si="4"/>
        <v>118.7683284457478</v>
      </c>
      <c r="AH48" s="50">
        <f t="shared" si="5"/>
        <v>104.65245575637417</v>
      </c>
      <c r="AI48" s="50">
        <f t="shared" si="6"/>
        <v>97.1590909090909</v>
      </c>
      <c r="AJ48" s="50">
        <f t="shared" si="7"/>
        <v>125</v>
      </c>
      <c r="AK48" s="50">
        <f t="shared" si="8"/>
        <v>103.69784109396298</v>
      </c>
      <c r="AL48" s="50">
        <f t="shared" si="9"/>
        <v>100</v>
      </c>
      <c r="AM48" s="50">
        <f t="shared" si="10"/>
        <v>100</v>
      </c>
      <c r="AN48" s="50">
        <f t="shared" si="11"/>
        <v>100</v>
      </c>
      <c r="AO48" s="50">
        <f t="shared" si="12"/>
        <v>100</v>
      </c>
      <c r="AP48" s="50">
        <f t="shared" si="13"/>
        <v>100</v>
      </c>
      <c r="AQ48" s="50">
        <f t="shared" si="14"/>
        <v>100</v>
      </c>
      <c r="AR48" s="50">
        <f t="shared" si="15"/>
        <v>100</v>
      </c>
      <c r="AS48" s="50">
        <f t="shared" si="16"/>
        <v>105.70175438596492</v>
      </c>
      <c r="AT48" s="50">
        <f t="shared" si="17"/>
        <v>79.72508591065291</v>
      </c>
      <c r="AU48" s="50">
        <f t="shared" si="18"/>
        <v>106.42570281124497</v>
      </c>
      <c r="AV48" s="50">
        <f t="shared" si="19"/>
        <v>59.06740217203931</v>
      </c>
      <c r="AW48" s="50">
        <f t="shared" si="20"/>
        <v>100</v>
      </c>
      <c r="AX48" s="50">
        <f t="shared" si="21"/>
        <v>39.640151515151516</v>
      </c>
      <c r="AY48" s="50">
        <f t="shared" si="22"/>
        <v>100</v>
      </c>
      <c r="AZ48" s="50">
        <f t="shared" si="23"/>
        <v>100</v>
      </c>
      <c r="BA48" s="50">
        <f t="shared" si="24"/>
        <v>86.78678678678679</v>
      </c>
      <c r="BB48" s="50">
        <f t="shared" si="25"/>
        <v>100</v>
      </c>
      <c r="BC48" s="50">
        <f t="shared" si="26"/>
        <v>92.41409035696093</v>
      </c>
    </row>
    <row r="49" spans="1:55" ht="9.75">
      <c r="A49" s="5">
        <v>38657</v>
      </c>
      <c r="B49" s="81">
        <v>2620</v>
      </c>
      <c r="C49" s="1">
        <v>0.328</v>
      </c>
      <c r="D49" s="1">
        <v>0.412</v>
      </c>
      <c r="E49" s="47">
        <v>0.395</v>
      </c>
      <c r="F49" s="82">
        <v>20.6</v>
      </c>
      <c r="G49" s="7">
        <v>34200</v>
      </c>
      <c r="H49" s="7">
        <v>8125</v>
      </c>
      <c r="I49" s="68">
        <v>235.28</v>
      </c>
      <c r="J49" s="1">
        <v>20</v>
      </c>
      <c r="K49" s="1">
        <v>35</v>
      </c>
      <c r="L49" s="1">
        <v>0.51</v>
      </c>
      <c r="M49" s="1">
        <v>88</v>
      </c>
      <c r="N49" s="1">
        <v>109</v>
      </c>
      <c r="O49" s="1">
        <v>0.33</v>
      </c>
      <c r="P49" s="1">
        <v>0.21</v>
      </c>
      <c r="Q49" s="1">
        <v>2.41</v>
      </c>
      <c r="R49" s="1">
        <v>2.32</v>
      </c>
      <c r="S49" s="1">
        <v>2.65</v>
      </c>
      <c r="T49" s="1">
        <v>68.53</v>
      </c>
      <c r="U49" s="1">
        <v>3.99</v>
      </c>
      <c r="V49" s="9">
        <v>104.65</v>
      </c>
      <c r="W49" s="1">
        <v>25</v>
      </c>
      <c r="X49" s="1">
        <v>6.13</v>
      </c>
      <c r="Y49" s="1">
        <v>5.78</v>
      </c>
      <c r="Z49" s="1">
        <v>4.59</v>
      </c>
      <c r="AA49" s="1">
        <v>23.51</v>
      </c>
      <c r="AB49" s="54"/>
      <c r="AC49" s="5">
        <v>38657</v>
      </c>
      <c r="AD49" s="50">
        <f t="shared" si="1"/>
        <v>40.86465677019893</v>
      </c>
      <c r="AE49" s="50">
        <f t="shared" si="2"/>
        <v>0.24788940092165898</v>
      </c>
      <c r="AF49" s="50">
        <f t="shared" si="3"/>
        <v>111.05121293800538</v>
      </c>
      <c r="AG49" s="50">
        <f t="shared" si="4"/>
        <v>115.8357771260997</v>
      </c>
      <c r="AH49" s="50">
        <f t="shared" si="5"/>
        <v>104.9863108895825</v>
      </c>
      <c r="AI49" s="50">
        <f t="shared" si="6"/>
        <v>97.1590909090909</v>
      </c>
      <c r="AJ49" s="50">
        <f t="shared" si="7"/>
        <v>125</v>
      </c>
      <c r="AK49" s="50">
        <f t="shared" si="8"/>
        <v>103.45161148485248</v>
      </c>
      <c r="AL49" s="50">
        <f t="shared" si="9"/>
        <v>100</v>
      </c>
      <c r="AM49" s="50">
        <f t="shared" si="10"/>
        <v>100</v>
      </c>
      <c r="AN49" s="50">
        <f t="shared" si="11"/>
        <v>100</v>
      </c>
      <c r="AO49" s="50">
        <f t="shared" si="12"/>
        <v>100</v>
      </c>
      <c r="AP49" s="50">
        <f t="shared" si="13"/>
        <v>100</v>
      </c>
      <c r="AQ49" s="50">
        <f t="shared" si="14"/>
        <v>100</v>
      </c>
      <c r="AR49" s="50">
        <f t="shared" si="15"/>
        <v>100</v>
      </c>
      <c r="AS49" s="50">
        <f t="shared" si="16"/>
        <v>105.70175438596492</v>
      </c>
      <c r="AT49" s="50">
        <f t="shared" si="17"/>
        <v>79.72508591065291</v>
      </c>
      <c r="AU49" s="50">
        <f t="shared" si="18"/>
        <v>106.42570281124497</v>
      </c>
      <c r="AV49" s="50">
        <f t="shared" si="19"/>
        <v>59.06740217203931</v>
      </c>
      <c r="AW49" s="50">
        <f t="shared" si="20"/>
        <v>100</v>
      </c>
      <c r="AX49" s="50">
        <f t="shared" si="21"/>
        <v>39.640151515151516</v>
      </c>
      <c r="AY49" s="50">
        <f t="shared" si="22"/>
        <v>100</v>
      </c>
      <c r="AZ49" s="50">
        <f t="shared" si="23"/>
        <v>100</v>
      </c>
      <c r="BA49" s="50">
        <f t="shared" si="24"/>
        <v>86.78678678678679</v>
      </c>
      <c r="BB49" s="50">
        <f t="shared" si="25"/>
        <v>100</v>
      </c>
      <c r="BC49" s="50">
        <f t="shared" si="26"/>
        <v>92.12021472512832</v>
      </c>
    </row>
    <row r="50" spans="1:55" ht="9.75">
      <c r="A50" s="5">
        <v>38687</v>
      </c>
      <c r="B50" s="81">
        <v>2620</v>
      </c>
      <c r="C50" s="1">
        <v>0.328</v>
      </c>
      <c r="D50" s="1">
        <v>0.412</v>
      </c>
      <c r="E50" s="47">
        <v>0.395</v>
      </c>
      <c r="F50" s="82">
        <v>20.6</v>
      </c>
      <c r="G50" s="7">
        <v>34200</v>
      </c>
      <c r="H50" s="7">
        <v>8125</v>
      </c>
      <c r="I50" s="68">
        <v>238.32</v>
      </c>
      <c r="J50" s="1">
        <v>20</v>
      </c>
      <c r="K50" s="1">
        <v>35</v>
      </c>
      <c r="L50" s="1">
        <v>0.51</v>
      </c>
      <c r="M50" s="1">
        <v>88</v>
      </c>
      <c r="N50" s="1">
        <v>109</v>
      </c>
      <c r="O50" s="1">
        <v>0.33</v>
      </c>
      <c r="P50" s="1">
        <v>0.21</v>
      </c>
      <c r="Q50" s="1">
        <v>2.41</v>
      </c>
      <c r="R50" s="1">
        <v>2.32</v>
      </c>
      <c r="S50" s="1">
        <v>2.65</v>
      </c>
      <c r="T50" s="1">
        <v>68.53</v>
      </c>
      <c r="U50" s="1">
        <v>3.99</v>
      </c>
      <c r="V50" s="9">
        <v>104.65</v>
      </c>
      <c r="W50" s="1">
        <v>25</v>
      </c>
      <c r="X50" s="1">
        <v>5.5</v>
      </c>
      <c r="Y50" s="1">
        <v>5.78</v>
      </c>
      <c r="Z50" s="1">
        <v>4.59</v>
      </c>
      <c r="AA50" s="1">
        <v>23.634</v>
      </c>
      <c r="AB50" s="54"/>
      <c r="AC50" s="5">
        <v>38687</v>
      </c>
      <c r="AD50" s="50">
        <f t="shared" si="1"/>
        <v>40.650253053540524</v>
      </c>
      <c r="AE50" s="50">
        <f t="shared" si="2"/>
        <v>0.24788940092165898</v>
      </c>
      <c r="AF50" s="50">
        <f t="shared" si="3"/>
        <v>111.05121293800538</v>
      </c>
      <c r="AG50" s="50">
        <f t="shared" si="4"/>
        <v>115.8357771260997</v>
      </c>
      <c r="AH50" s="50">
        <f t="shared" si="5"/>
        <v>104.43548146797345</v>
      </c>
      <c r="AI50" s="50">
        <f t="shared" si="6"/>
        <v>97.1590909090909</v>
      </c>
      <c r="AJ50" s="50">
        <f t="shared" si="7"/>
        <v>125</v>
      </c>
      <c r="AK50" s="50">
        <f t="shared" si="8"/>
        <v>104.78828650573803</v>
      </c>
      <c r="AL50" s="50">
        <f t="shared" si="9"/>
        <v>100</v>
      </c>
      <c r="AM50" s="50">
        <f t="shared" si="10"/>
        <v>100</v>
      </c>
      <c r="AN50" s="50">
        <f t="shared" si="11"/>
        <v>100</v>
      </c>
      <c r="AO50" s="50">
        <f t="shared" si="12"/>
        <v>100</v>
      </c>
      <c r="AP50" s="50">
        <f t="shared" si="13"/>
        <v>100</v>
      </c>
      <c r="AQ50" s="50">
        <f t="shared" si="14"/>
        <v>100</v>
      </c>
      <c r="AR50" s="50">
        <f t="shared" si="15"/>
        <v>100</v>
      </c>
      <c r="AS50" s="50">
        <f t="shared" si="16"/>
        <v>105.70175438596492</v>
      </c>
      <c r="AT50" s="50">
        <f t="shared" si="17"/>
        <v>79.72508591065291</v>
      </c>
      <c r="AU50" s="50">
        <f t="shared" si="18"/>
        <v>106.42570281124497</v>
      </c>
      <c r="AV50" s="50">
        <f t="shared" si="19"/>
        <v>59.06740217203931</v>
      </c>
      <c r="AW50" s="50">
        <f t="shared" si="20"/>
        <v>100</v>
      </c>
      <c r="AX50" s="50">
        <f t="shared" si="21"/>
        <v>39.640151515151516</v>
      </c>
      <c r="AY50" s="50">
        <f t="shared" si="22"/>
        <v>100</v>
      </c>
      <c r="AZ50" s="50">
        <f t="shared" si="23"/>
        <v>89.72267536704732</v>
      </c>
      <c r="BA50" s="50">
        <f t="shared" si="24"/>
        <v>86.78678678678679</v>
      </c>
      <c r="BB50" s="50">
        <f t="shared" si="25"/>
        <v>100</v>
      </c>
      <c r="BC50" s="50">
        <f t="shared" si="26"/>
        <v>92.60608910309158</v>
      </c>
    </row>
    <row r="51" spans="1:55" ht="9.75">
      <c r="A51" s="5">
        <v>38718</v>
      </c>
      <c r="B51" s="81">
        <v>3772</v>
      </c>
      <c r="C51" s="1">
        <v>0.328</v>
      </c>
      <c r="D51" s="1">
        <v>0.419</v>
      </c>
      <c r="E51" s="47">
        <v>0.392</v>
      </c>
      <c r="F51" s="82">
        <v>20.6</v>
      </c>
      <c r="G51" s="7">
        <v>34200</v>
      </c>
      <c r="H51" s="7">
        <v>8125</v>
      </c>
      <c r="I51" s="68">
        <v>247.85</v>
      </c>
      <c r="J51" s="1">
        <v>20</v>
      </c>
      <c r="K51" s="1">
        <v>30</v>
      </c>
      <c r="L51" s="1">
        <v>0.53</v>
      </c>
      <c r="M51" s="1">
        <v>100</v>
      </c>
      <c r="N51" s="1">
        <v>109</v>
      </c>
      <c r="O51" s="1">
        <v>0.35</v>
      </c>
      <c r="P51" s="1">
        <v>0.3</v>
      </c>
      <c r="Q51" s="1">
        <v>2.41</v>
      </c>
      <c r="R51" s="1">
        <v>2.32</v>
      </c>
      <c r="S51" s="1">
        <v>2.65</v>
      </c>
      <c r="T51" s="1">
        <v>68.53</v>
      </c>
      <c r="U51" s="1">
        <v>2.65</v>
      </c>
      <c r="V51" s="9">
        <v>104.65</v>
      </c>
      <c r="W51" s="1">
        <v>25</v>
      </c>
      <c r="X51" s="1">
        <v>5.5</v>
      </c>
      <c r="Y51" s="1">
        <v>5.78</v>
      </c>
      <c r="Z51" s="1">
        <v>4.59</v>
      </c>
      <c r="AA51" s="1">
        <v>24.177</v>
      </c>
      <c r="AB51" s="54"/>
      <c r="AC51" s="5">
        <v>38718</v>
      </c>
      <c r="AD51" s="50">
        <f t="shared" si="1"/>
        <v>57.209541468144224</v>
      </c>
      <c r="AE51" s="50">
        <f t="shared" si="2"/>
        <v>0.24788940092165898</v>
      </c>
      <c r="AF51" s="50">
        <f t="shared" si="3"/>
        <v>112.93800539083557</v>
      </c>
      <c r="AG51" s="50">
        <f t="shared" si="4"/>
        <v>114.95601173020528</v>
      </c>
      <c r="AH51" s="50">
        <f t="shared" si="5"/>
        <v>102.08992716276151</v>
      </c>
      <c r="AI51" s="50">
        <f t="shared" si="6"/>
        <v>97.1590909090909</v>
      </c>
      <c r="AJ51" s="50">
        <f t="shared" si="7"/>
        <v>125</v>
      </c>
      <c r="AK51" s="50">
        <f t="shared" si="8"/>
        <v>108.978586817922</v>
      </c>
      <c r="AL51" s="50">
        <f t="shared" si="9"/>
        <v>100</v>
      </c>
      <c r="AM51" s="50">
        <f t="shared" si="10"/>
        <v>85.71428571428571</v>
      </c>
      <c r="AN51" s="50">
        <f t="shared" si="11"/>
        <v>103.92156862745098</v>
      </c>
      <c r="AO51" s="50">
        <f t="shared" si="12"/>
        <v>113.63636363636364</v>
      </c>
      <c r="AP51" s="50">
        <f t="shared" si="13"/>
        <v>100</v>
      </c>
      <c r="AQ51" s="50">
        <f t="shared" si="14"/>
        <v>106.06060606060606</v>
      </c>
      <c r="AR51" s="50">
        <f t="shared" si="15"/>
        <v>142.85714285714286</v>
      </c>
      <c r="AS51" s="50">
        <f t="shared" si="16"/>
        <v>105.70175438596492</v>
      </c>
      <c r="AT51" s="50">
        <f t="shared" si="17"/>
        <v>79.72508591065291</v>
      </c>
      <c r="AU51" s="50">
        <f t="shared" si="18"/>
        <v>106.42570281124497</v>
      </c>
      <c r="AV51" s="50">
        <f t="shared" si="19"/>
        <v>59.06740217203931</v>
      </c>
      <c r="AW51" s="50">
        <f t="shared" si="20"/>
        <v>66.41604010025063</v>
      </c>
      <c r="AX51" s="50">
        <f t="shared" si="21"/>
        <v>39.640151515151516</v>
      </c>
      <c r="AY51" s="50">
        <f t="shared" si="22"/>
        <v>100</v>
      </c>
      <c r="AZ51" s="50">
        <f t="shared" si="23"/>
        <v>89.72267536704732</v>
      </c>
      <c r="BA51" s="50">
        <f t="shared" si="24"/>
        <v>86.78678678678679</v>
      </c>
      <c r="BB51" s="50">
        <f t="shared" si="25"/>
        <v>100</v>
      </c>
      <c r="BC51" s="50">
        <f t="shared" si="26"/>
        <v>94.73374867755965</v>
      </c>
    </row>
    <row r="52" spans="1:55" ht="9.75">
      <c r="A52" s="5">
        <v>38749</v>
      </c>
      <c r="B52" s="81">
        <v>3772</v>
      </c>
      <c r="C52" s="1">
        <v>0.328</v>
      </c>
      <c r="D52" s="1">
        <v>0.419</v>
      </c>
      <c r="E52" s="47">
        <v>0.392</v>
      </c>
      <c r="F52" s="82">
        <v>20.6</v>
      </c>
      <c r="G52" s="7">
        <v>34200</v>
      </c>
      <c r="H52" s="7">
        <v>8125</v>
      </c>
      <c r="I52" s="68">
        <v>249.18</v>
      </c>
      <c r="J52" s="1">
        <v>20</v>
      </c>
      <c r="K52" s="1">
        <v>30</v>
      </c>
      <c r="L52" s="1">
        <v>0.53</v>
      </c>
      <c r="M52" s="1">
        <v>100</v>
      </c>
      <c r="N52" s="1">
        <v>109</v>
      </c>
      <c r="O52" s="1">
        <v>0.35</v>
      </c>
      <c r="P52" s="1">
        <v>0.3</v>
      </c>
      <c r="Q52" s="1">
        <v>2.41</v>
      </c>
      <c r="R52" s="1">
        <v>2.32</v>
      </c>
      <c r="S52" s="1">
        <v>2.65</v>
      </c>
      <c r="T52" s="1">
        <v>68.53</v>
      </c>
      <c r="U52" s="1">
        <v>2.65</v>
      </c>
      <c r="V52" s="9">
        <v>104.65</v>
      </c>
      <c r="W52" s="1">
        <v>25</v>
      </c>
      <c r="X52" s="1">
        <v>5.5</v>
      </c>
      <c r="Y52" s="1">
        <v>5.78</v>
      </c>
      <c r="Z52" s="1">
        <v>4.59</v>
      </c>
      <c r="AA52" s="1">
        <v>24.228</v>
      </c>
      <c r="AB52" s="54"/>
      <c r="AC52" s="5">
        <v>38749</v>
      </c>
      <c r="AD52" s="50">
        <f t="shared" si="1"/>
        <v>57.089115241675856</v>
      </c>
      <c r="AE52" s="50">
        <f t="shared" si="2"/>
        <v>0.24788940092165898</v>
      </c>
      <c r="AF52" s="50">
        <f t="shared" si="3"/>
        <v>112.93800539083557</v>
      </c>
      <c r="AG52" s="50">
        <f t="shared" si="4"/>
        <v>114.95601173020528</v>
      </c>
      <c r="AH52" s="50">
        <f t="shared" si="5"/>
        <v>101.87502761326087</v>
      </c>
      <c r="AI52" s="50">
        <f t="shared" si="6"/>
        <v>97.1590909090909</v>
      </c>
      <c r="AJ52" s="50">
        <f t="shared" si="7"/>
        <v>125</v>
      </c>
      <c r="AK52" s="50">
        <f t="shared" si="8"/>
        <v>109.56338213955942</v>
      </c>
      <c r="AL52" s="50">
        <f t="shared" si="9"/>
        <v>100</v>
      </c>
      <c r="AM52" s="50">
        <f t="shared" si="10"/>
        <v>85.71428571428571</v>
      </c>
      <c r="AN52" s="50">
        <f t="shared" si="11"/>
        <v>103.92156862745098</v>
      </c>
      <c r="AO52" s="50">
        <f t="shared" si="12"/>
        <v>113.63636363636364</v>
      </c>
      <c r="AP52" s="50">
        <f t="shared" si="13"/>
        <v>100</v>
      </c>
      <c r="AQ52" s="50">
        <f t="shared" si="14"/>
        <v>106.06060606060606</v>
      </c>
      <c r="AR52" s="50">
        <f t="shared" si="15"/>
        <v>142.85714285714286</v>
      </c>
      <c r="AS52" s="50">
        <f t="shared" si="16"/>
        <v>105.70175438596492</v>
      </c>
      <c r="AT52" s="50">
        <f t="shared" si="17"/>
        <v>79.72508591065291</v>
      </c>
      <c r="AU52" s="50">
        <f t="shared" si="18"/>
        <v>106.42570281124497</v>
      </c>
      <c r="AV52" s="50">
        <f t="shared" si="19"/>
        <v>59.06740217203931</v>
      </c>
      <c r="AW52" s="50">
        <f t="shared" si="20"/>
        <v>66.41604010025063</v>
      </c>
      <c r="AX52" s="50">
        <f t="shared" si="21"/>
        <v>39.640151515151516</v>
      </c>
      <c r="AY52" s="50">
        <f t="shared" si="22"/>
        <v>100</v>
      </c>
      <c r="AZ52" s="50">
        <f t="shared" si="23"/>
        <v>89.72267536704732</v>
      </c>
      <c r="BA52" s="50">
        <f t="shared" si="24"/>
        <v>86.78678678678679</v>
      </c>
      <c r="BB52" s="50">
        <f t="shared" si="25"/>
        <v>100</v>
      </c>
      <c r="BC52" s="50">
        <f t="shared" si="26"/>
        <v>94.93358410720583</v>
      </c>
    </row>
    <row r="53" spans="1:55" ht="9.75">
      <c r="A53" s="5">
        <v>38777</v>
      </c>
      <c r="B53" s="81">
        <v>3772</v>
      </c>
      <c r="C53" s="1">
        <v>0.328</v>
      </c>
      <c r="D53" s="1">
        <v>0.419</v>
      </c>
      <c r="E53" s="47">
        <v>0.392</v>
      </c>
      <c r="F53" s="82">
        <v>20.6</v>
      </c>
      <c r="G53" s="7">
        <v>34200</v>
      </c>
      <c r="H53" s="7">
        <v>8125</v>
      </c>
      <c r="I53" s="68">
        <v>253.2</v>
      </c>
      <c r="J53" s="1">
        <v>20</v>
      </c>
      <c r="K53" s="1">
        <v>30</v>
      </c>
      <c r="L53" s="1">
        <v>0.53</v>
      </c>
      <c r="M53" s="1">
        <v>100</v>
      </c>
      <c r="N53" s="1">
        <v>109</v>
      </c>
      <c r="O53" s="1">
        <v>0.35</v>
      </c>
      <c r="P53" s="1">
        <v>0.3</v>
      </c>
      <c r="Q53" s="1">
        <v>2.41</v>
      </c>
      <c r="R53" s="1">
        <v>2.32</v>
      </c>
      <c r="S53" s="1">
        <v>2.65</v>
      </c>
      <c r="T53" s="1">
        <v>68.53</v>
      </c>
      <c r="U53" s="1">
        <v>2.65</v>
      </c>
      <c r="V53" s="9">
        <v>104.65</v>
      </c>
      <c r="W53" s="1">
        <v>25</v>
      </c>
      <c r="X53" s="1">
        <v>5.5</v>
      </c>
      <c r="Y53" s="1">
        <v>5.78</v>
      </c>
      <c r="Z53" s="1">
        <v>4.59</v>
      </c>
      <c r="AA53" s="1">
        <v>24.265</v>
      </c>
      <c r="AB53" s="54"/>
      <c r="AC53" s="5">
        <v>38777</v>
      </c>
      <c r="AD53" s="50">
        <f t="shared" si="1"/>
        <v>57.002064045964254</v>
      </c>
      <c r="AE53" s="50">
        <f t="shared" si="2"/>
        <v>0.24788940092165898</v>
      </c>
      <c r="AF53" s="50">
        <f t="shared" si="3"/>
        <v>112.93800539083557</v>
      </c>
      <c r="AG53" s="50">
        <f t="shared" si="4"/>
        <v>114.95601173020528</v>
      </c>
      <c r="AH53" s="50">
        <f t="shared" si="5"/>
        <v>101.71968551469544</v>
      </c>
      <c r="AI53" s="50">
        <f t="shared" si="6"/>
        <v>97.1590909090909</v>
      </c>
      <c r="AJ53" s="50">
        <f t="shared" si="7"/>
        <v>125</v>
      </c>
      <c r="AK53" s="50">
        <f t="shared" si="8"/>
        <v>111.33095897638833</v>
      </c>
      <c r="AL53" s="50">
        <f t="shared" si="9"/>
        <v>100</v>
      </c>
      <c r="AM53" s="50">
        <f t="shared" si="10"/>
        <v>85.71428571428571</v>
      </c>
      <c r="AN53" s="50">
        <f t="shared" si="11"/>
        <v>103.92156862745098</v>
      </c>
      <c r="AO53" s="50">
        <f t="shared" si="12"/>
        <v>113.63636363636364</v>
      </c>
      <c r="AP53" s="50">
        <f t="shared" si="13"/>
        <v>100</v>
      </c>
      <c r="AQ53" s="50">
        <f t="shared" si="14"/>
        <v>106.06060606060606</v>
      </c>
      <c r="AR53" s="50">
        <f t="shared" si="15"/>
        <v>142.85714285714286</v>
      </c>
      <c r="AS53" s="50">
        <f t="shared" si="16"/>
        <v>105.70175438596492</v>
      </c>
      <c r="AT53" s="50">
        <f t="shared" si="17"/>
        <v>79.72508591065291</v>
      </c>
      <c r="AU53" s="50">
        <f t="shared" si="18"/>
        <v>106.42570281124497</v>
      </c>
      <c r="AV53" s="50">
        <f t="shared" si="19"/>
        <v>59.06740217203931</v>
      </c>
      <c r="AW53" s="50">
        <f t="shared" si="20"/>
        <v>66.41604010025063</v>
      </c>
      <c r="AX53" s="50">
        <f t="shared" si="21"/>
        <v>39.640151515151516</v>
      </c>
      <c r="AY53" s="50">
        <f t="shared" si="22"/>
        <v>100</v>
      </c>
      <c r="AZ53" s="50">
        <f t="shared" si="23"/>
        <v>89.72267536704732</v>
      </c>
      <c r="BA53" s="50">
        <f t="shared" si="24"/>
        <v>86.78678678678679</v>
      </c>
      <c r="BB53" s="50">
        <f t="shared" si="25"/>
        <v>100</v>
      </c>
      <c r="BC53" s="50">
        <f t="shared" si="26"/>
        <v>95.07856275224324</v>
      </c>
    </row>
    <row r="54" spans="1:55" ht="9.75">
      <c r="A54" s="5">
        <v>38808</v>
      </c>
      <c r="B54" s="81">
        <v>3772</v>
      </c>
      <c r="C54" s="1">
        <v>0.328</v>
      </c>
      <c r="D54" s="1">
        <v>0.419</v>
      </c>
      <c r="E54" s="47">
        <v>0.397</v>
      </c>
      <c r="F54" s="82">
        <v>22.7</v>
      </c>
      <c r="G54" s="7">
        <v>36250</v>
      </c>
      <c r="H54" s="7">
        <v>8125</v>
      </c>
      <c r="I54" s="68">
        <v>252.37</v>
      </c>
      <c r="J54" s="1">
        <v>20</v>
      </c>
      <c r="K54" s="1">
        <v>30</v>
      </c>
      <c r="L54" s="1">
        <v>0.53</v>
      </c>
      <c r="M54" s="1">
        <v>100</v>
      </c>
      <c r="N54" s="1">
        <v>109</v>
      </c>
      <c r="O54" s="1">
        <v>0.35</v>
      </c>
      <c r="P54" s="1">
        <v>0.3</v>
      </c>
      <c r="Q54" s="1">
        <v>2.41</v>
      </c>
      <c r="R54" s="1">
        <v>2.32</v>
      </c>
      <c r="S54" s="1">
        <v>2.65</v>
      </c>
      <c r="T54" s="1">
        <v>68.53</v>
      </c>
      <c r="U54" s="1">
        <v>2.65</v>
      </c>
      <c r="V54" s="9">
        <v>104.65</v>
      </c>
      <c r="W54" s="1">
        <v>25</v>
      </c>
      <c r="X54" s="1">
        <v>5.5</v>
      </c>
      <c r="Y54" s="1">
        <v>5.78</v>
      </c>
      <c r="Z54" s="1">
        <v>4.59</v>
      </c>
      <c r="AA54" s="1">
        <v>24.088</v>
      </c>
      <c r="AB54" s="54"/>
      <c r="AC54" s="5">
        <v>38808</v>
      </c>
      <c r="AD54" s="50">
        <f t="shared" si="1"/>
        <v>57.42091846875302</v>
      </c>
      <c r="AE54" s="50">
        <f t="shared" si="2"/>
        <v>0.24788940092165898</v>
      </c>
      <c r="AF54" s="50">
        <f t="shared" si="3"/>
        <v>112.93800539083557</v>
      </c>
      <c r="AG54" s="50">
        <f t="shared" si="4"/>
        <v>116.42228739002933</v>
      </c>
      <c r="AH54" s="50">
        <f t="shared" si="5"/>
        <v>112.91280562818959</v>
      </c>
      <c r="AI54" s="50">
        <f t="shared" si="6"/>
        <v>102.98295454545455</v>
      </c>
      <c r="AJ54" s="50">
        <f t="shared" si="7"/>
        <v>125</v>
      </c>
      <c r="AK54" s="50">
        <f t="shared" si="8"/>
        <v>110.96601152002813</v>
      </c>
      <c r="AL54" s="50">
        <f t="shared" si="9"/>
        <v>100</v>
      </c>
      <c r="AM54" s="50">
        <f t="shared" si="10"/>
        <v>85.71428571428571</v>
      </c>
      <c r="AN54" s="50">
        <f t="shared" si="11"/>
        <v>103.92156862745098</v>
      </c>
      <c r="AO54" s="50">
        <f t="shared" si="12"/>
        <v>113.63636363636364</v>
      </c>
      <c r="AP54" s="50">
        <f t="shared" si="13"/>
        <v>100</v>
      </c>
      <c r="AQ54" s="50">
        <f t="shared" si="14"/>
        <v>106.06060606060606</v>
      </c>
      <c r="AR54" s="50">
        <f t="shared" si="15"/>
        <v>142.85714285714286</v>
      </c>
      <c r="AS54" s="50">
        <f t="shared" si="16"/>
        <v>105.70175438596492</v>
      </c>
      <c r="AT54" s="50">
        <f t="shared" si="17"/>
        <v>79.72508591065291</v>
      </c>
      <c r="AU54" s="50">
        <f t="shared" si="18"/>
        <v>106.42570281124497</v>
      </c>
      <c r="AV54" s="50">
        <f t="shared" si="19"/>
        <v>59.06740217203931</v>
      </c>
      <c r="AW54" s="50">
        <f t="shared" si="20"/>
        <v>66.41604010025063</v>
      </c>
      <c r="AX54" s="50">
        <f t="shared" si="21"/>
        <v>39.640151515151516</v>
      </c>
      <c r="AY54" s="50">
        <f t="shared" si="22"/>
        <v>100</v>
      </c>
      <c r="AZ54" s="50">
        <f t="shared" si="23"/>
        <v>89.72267536704732</v>
      </c>
      <c r="BA54" s="50">
        <f t="shared" si="24"/>
        <v>86.78678678678679</v>
      </c>
      <c r="BB54" s="50">
        <f t="shared" si="25"/>
        <v>100</v>
      </c>
      <c r="BC54" s="50">
        <f t="shared" si="26"/>
        <v>94.3850162611183</v>
      </c>
    </row>
    <row r="55" spans="1:55" ht="9.75">
      <c r="A55" s="5">
        <v>38838</v>
      </c>
      <c r="B55" s="81">
        <v>3772</v>
      </c>
      <c r="C55" s="1">
        <v>0.328</v>
      </c>
      <c r="D55" s="1">
        <v>0.419</v>
      </c>
      <c r="E55" s="47">
        <v>0.397</v>
      </c>
      <c r="F55" s="82">
        <v>22.7</v>
      </c>
      <c r="G55" s="7">
        <v>36250</v>
      </c>
      <c r="H55" s="7">
        <v>8125</v>
      </c>
      <c r="I55" s="68">
        <v>251.51</v>
      </c>
      <c r="J55" s="1">
        <v>20</v>
      </c>
      <c r="K55" s="1">
        <v>30</v>
      </c>
      <c r="L55" s="1">
        <v>0.53</v>
      </c>
      <c r="M55" s="1">
        <v>100</v>
      </c>
      <c r="N55" s="1">
        <v>109</v>
      </c>
      <c r="O55" s="1">
        <v>0.35</v>
      </c>
      <c r="P55" s="1">
        <v>0.3</v>
      </c>
      <c r="Q55" s="1">
        <v>2.41</v>
      </c>
      <c r="R55" s="1">
        <v>2.32</v>
      </c>
      <c r="S55" s="1">
        <v>2.65</v>
      </c>
      <c r="T55" s="1">
        <v>68.53</v>
      </c>
      <c r="U55" s="1">
        <v>2.65</v>
      </c>
      <c r="V55" s="9">
        <v>104.65</v>
      </c>
      <c r="W55" s="1">
        <v>25</v>
      </c>
      <c r="X55" s="1">
        <v>5.5</v>
      </c>
      <c r="Y55" s="1">
        <v>5.78</v>
      </c>
      <c r="Z55" s="1">
        <v>4.59</v>
      </c>
      <c r="AA55" s="1">
        <v>23.943</v>
      </c>
      <c r="AB55" s="54"/>
      <c r="AC55" s="5">
        <v>38838</v>
      </c>
      <c r="AD55" s="50">
        <f t="shared" si="1"/>
        <v>57.768662409694805</v>
      </c>
      <c r="AE55" s="50">
        <f t="shared" si="2"/>
        <v>0.24788940092165898</v>
      </c>
      <c r="AF55" s="50">
        <f t="shared" si="3"/>
        <v>112.93800539083557</v>
      </c>
      <c r="AG55" s="50">
        <f t="shared" si="4"/>
        <v>116.42228739002933</v>
      </c>
      <c r="AH55" s="50">
        <f t="shared" si="5"/>
        <v>113.5966112004273</v>
      </c>
      <c r="AI55" s="50">
        <f t="shared" si="6"/>
        <v>102.98295454545455</v>
      </c>
      <c r="AJ55" s="50">
        <f t="shared" si="7"/>
        <v>125</v>
      </c>
      <c r="AK55" s="50">
        <f t="shared" si="8"/>
        <v>110.5878731917513</v>
      </c>
      <c r="AL55" s="50">
        <f t="shared" si="9"/>
        <v>100</v>
      </c>
      <c r="AM55" s="50">
        <f t="shared" si="10"/>
        <v>85.71428571428571</v>
      </c>
      <c r="AN55" s="50">
        <f t="shared" si="11"/>
        <v>103.92156862745098</v>
      </c>
      <c r="AO55" s="50">
        <f t="shared" si="12"/>
        <v>113.63636363636364</v>
      </c>
      <c r="AP55" s="50">
        <f t="shared" si="13"/>
        <v>100</v>
      </c>
      <c r="AQ55" s="50">
        <f t="shared" si="14"/>
        <v>106.06060606060606</v>
      </c>
      <c r="AR55" s="50">
        <f t="shared" si="15"/>
        <v>142.85714285714286</v>
      </c>
      <c r="AS55" s="50">
        <f t="shared" si="16"/>
        <v>105.70175438596492</v>
      </c>
      <c r="AT55" s="50">
        <f t="shared" si="17"/>
        <v>79.72508591065291</v>
      </c>
      <c r="AU55" s="50">
        <f t="shared" si="18"/>
        <v>106.42570281124497</v>
      </c>
      <c r="AV55" s="50">
        <f t="shared" si="19"/>
        <v>59.06740217203931</v>
      </c>
      <c r="AW55" s="50">
        <f t="shared" si="20"/>
        <v>66.41604010025063</v>
      </c>
      <c r="AX55" s="50">
        <f t="shared" si="21"/>
        <v>39.640151515151516</v>
      </c>
      <c r="AY55" s="50">
        <f t="shared" si="22"/>
        <v>100</v>
      </c>
      <c r="AZ55" s="50">
        <f t="shared" si="23"/>
        <v>89.72267536704732</v>
      </c>
      <c r="BA55" s="50">
        <f t="shared" si="24"/>
        <v>86.78678678678679</v>
      </c>
      <c r="BB55" s="50">
        <f t="shared" si="25"/>
        <v>100</v>
      </c>
      <c r="BC55" s="50">
        <f t="shared" si="26"/>
        <v>93.81685670624192</v>
      </c>
    </row>
    <row r="56" spans="1:55" ht="9.75">
      <c r="A56" s="5">
        <v>38869</v>
      </c>
      <c r="B56" s="81">
        <v>3772</v>
      </c>
      <c r="C56" s="1">
        <v>0.328</v>
      </c>
      <c r="D56" s="1">
        <v>0.419</v>
      </c>
      <c r="E56" s="47">
        <v>0.397</v>
      </c>
      <c r="F56" s="82">
        <v>22.7</v>
      </c>
      <c r="G56" s="7">
        <v>36250</v>
      </c>
      <c r="H56" s="7">
        <v>8125</v>
      </c>
      <c r="I56" s="68">
        <v>253.8</v>
      </c>
      <c r="J56" s="1">
        <v>20</v>
      </c>
      <c r="K56" s="1">
        <v>30</v>
      </c>
      <c r="L56" s="1">
        <v>0.53</v>
      </c>
      <c r="M56" s="1">
        <v>100</v>
      </c>
      <c r="N56" s="1">
        <v>109</v>
      </c>
      <c r="O56" s="1">
        <v>0.35</v>
      </c>
      <c r="P56" s="1">
        <v>0.3</v>
      </c>
      <c r="Q56" s="1">
        <v>2.41</v>
      </c>
      <c r="R56" s="1">
        <v>2.32</v>
      </c>
      <c r="S56" s="1">
        <v>2.65</v>
      </c>
      <c r="T56" s="1">
        <v>68.53</v>
      </c>
      <c r="U56" s="1">
        <v>2.65</v>
      </c>
      <c r="V56" s="9">
        <v>104.65</v>
      </c>
      <c r="W56" s="1">
        <v>25</v>
      </c>
      <c r="X56" s="1">
        <v>5.5</v>
      </c>
      <c r="Y56" s="1">
        <v>5.78</v>
      </c>
      <c r="Z56" s="1">
        <v>4.59</v>
      </c>
      <c r="AA56" s="1">
        <v>23.864</v>
      </c>
      <c r="AB56" s="54"/>
      <c r="AC56" s="5">
        <v>38869</v>
      </c>
      <c r="AD56" s="50">
        <f t="shared" si="1"/>
        <v>57.95990127704168</v>
      </c>
      <c r="AE56" s="50">
        <f t="shared" si="2"/>
        <v>0.24788940092165898</v>
      </c>
      <c r="AF56" s="50">
        <f t="shared" si="3"/>
        <v>112.93800539083557</v>
      </c>
      <c r="AG56" s="50">
        <f t="shared" si="4"/>
        <v>116.42228739002933</v>
      </c>
      <c r="AH56" s="50">
        <f t="shared" si="5"/>
        <v>113.97266434679143</v>
      </c>
      <c r="AI56" s="50">
        <f t="shared" si="6"/>
        <v>102.98295454545455</v>
      </c>
      <c r="AJ56" s="50">
        <f t="shared" si="7"/>
        <v>125</v>
      </c>
      <c r="AK56" s="50">
        <f t="shared" si="8"/>
        <v>111.59477641472101</v>
      </c>
      <c r="AL56" s="50">
        <f t="shared" si="9"/>
        <v>100</v>
      </c>
      <c r="AM56" s="50">
        <f t="shared" si="10"/>
        <v>85.71428571428571</v>
      </c>
      <c r="AN56" s="50">
        <f t="shared" si="11"/>
        <v>103.92156862745098</v>
      </c>
      <c r="AO56" s="50">
        <f t="shared" si="12"/>
        <v>113.63636363636364</v>
      </c>
      <c r="AP56" s="50">
        <f t="shared" si="13"/>
        <v>100</v>
      </c>
      <c r="AQ56" s="50">
        <f t="shared" si="14"/>
        <v>106.06060606060606</v>
      </c>
      <c r="AR56" s="50">
        <f t="shared" si="15"/>
        <v>142.85714285714286</v>
      </c>
      <c r="AS56" s="50">
        <f t="shared" si="16"/>
        <v>105.70175438596492</v>
      </c>
      <c r="AT56" s="50">
        <f t="shared" si="17"/>
        <v>79.72508591065291</v>
      </c>
      <c r="AU56" s="50">
        <f t="shared" si="18"/>
        <v>106.42570281124497</v>
      </c>
      <c r="AV56" s="50">
        <f t="shared" si="19"/>
        <v>59.06740217203931</v>
      </c>
      <c r="AW56" s="50">
        <f t="shared" si="20"/>
        <v>66.41604010025063</v>
      </c>
      <c r="AX56" s="50">
        <f t="shared" si="21"/>
        <v>39.640151515151516</v>
      </c>
      <c r="AY56" s="50">
        <f t="shared" si="22"/>
        <v>100</v>
      </c>
      <c r="AZ56" s="50">
        <f t="shared" si="23"/>
        <v>89.72267536704732</v>
      </c>
      <c r="BA56" s="50">
        <f t="shared" si="24"/>
        <v>86.78678678678679</v>
      </c>
      <c r="BB56" s="50">
        <f t="shared" si="25"/>
        <v>100</v>
      </c>
      <c r="BC56" s="50">
        <f t="shared" si="26"/>
        <v>93.50730770737823</v>
      </c>
    </row>
    <row r="57" spans="1:55" ht="9.75">
      <c r="A57" s="5">
        <v>38899</v>
      </c>
      <c r="B57" s="81">
        <v>3772</v>
      </c>
      <c r="C57" s="1">
        <v>0.3275</v>
      </c>
      <c r="D57" s="1">
        <v>0.4185</v>
      </c>
      <c r="E57" s="47">
        <v>0.397</v>
      </c>
      <c r="F57" s="82">
        <v>22.7</v>
      </c>
      <c r="G57" s="7">
        <v>36250</v>
      </c>
      <c r="H57" s="7">
        <v>10500</v>
      </c>
      <c r="I57" s="68">
        <v>254.27</v>
      </c>
      <c r="J57" s="1">
        <v>20</v>
      </c>
      <c r="K57" s="1">
        <v>30</v>
      </c>
      <c r="L57" s="1">
        <v>0.53</v>
      </c>
      <c r="M57" s="1">
        <v>100</v>
      </c>
      <c r="N57" s="1">
        <v>109</v>
      </c>
      <c r="O57" s="1">
        <v>0.35</v>
      </c>
      <c r="P57" s="1">
        <v>0.3</v>
      </c>
      <c r="Q57" s="1">
        <v>2.41</v>
      </c>
      <c r="R57" s="1">
        <v>2.32</v>
      </c>
      <c r="S57" s="1">
        <v>2.65</v>
      </c>
      <c r="T57" s="1">
        <v>68.53</v>
      </c>
      <c r="U57" s="1">
        <v>2.65</v>
      </c>
      <c r="V57" s="9">
        <v>104.65</v>
      </c>
      <c r="W57" s="1">
        <v>25</v>
      </c>
      <c r="X57" s="1">
        <v>5.5</v>
      </c>
      <c r="Y57" s="1">
        <v>5.78</v>
      </c>
      <c r="Z57" s="1">
        <v>4.59</v>
      </c>
      <c r="AA57" s="1">
        <v>23.933</v>
      </c>
      <c r="AB57" s="54"/>
      <c r="AC57" s="5">
        <v>38899</v>
      </c>
      <c r="AD57" s="50">
        <f t="shared" si="1"/>
        <v>57.792800070000524</v>
      </c>
      <c r="AE57" s="50">
        <f t="shared" si="2"/>
        <v>0.2475115207373272</v>
      </c>
      <c r="AF57" s="50">
        <f t="shared" si="3"/>
        <v>112.80323450134772</v>
      </c>
      <c r="AG57" s="50">
        <f t="shared" si="4"/>
        <v>116.42228739002933</v>
      </c>
      <c r="AH57" s="50">
        <f t="shared" si="5"/>
        <v>113.64407562661727</v>
      </c>
      <c r="AI57" s="50">
        <f t="shared" si="6"/>
        <v>102.98295454545455</v>
      </c>
      <c r="AJ57" s="50">
        <f t="shared" si="7"/>
        <v>161.53846153846155</v>
      </c>
      <c r="AK57" s="50">
        <f t="shared" si="8"/>
        <v>111.8014334080816</v>
      </c>
      <c r="AL57" s="50">
        <f t="shared" si="9"/>
        <v>100</v>
      </c>
      <c r="AM57" s="50">
        <f t="shared" si="10"/>
        <v>85.71428571428571</v>
      </c>
      <c r="AN57" s="50">
        <f t="shared" si="11"/>
        <v>103.92156862745098</v>
      </c>
      <c r="AO57" s="50">
        <f t="shared" si="12"/>
        <v>113.63636363636364</v>
      </c>
      <c r="AP57" s="50">
        <f t="shared" si="13"/>
        <v>100</v>
      </c>
      <c r="AQ57" s="50">
        <f t="shared" si="14"/>
        <v>106.06060606060606</v>
      </c>
      <c r="AR57" s="50">
        <f t="shared" si="15"/>
        <v>142.85714285714286</v>
      </c>
      <c r="AS57" s="50">
        <f t="shared" si="16"/>
        <v>105.70175438596492</v>
      </c>
      <c r="AT57" s="50">
        <f t="shared" si="17"/>
        <v>79.72508591065291</v>
      </c>
      <c r="AU57" s="50">
        <f t="shared" si="18"/>
        <v>106.42570281124497</v>
      </c>
      <c r="AV57" s="50">
        <f t="shared" si="19"/>
        <v>59.06740217203931</v>
      </c>
      <c r="AW57" s="50">
        <f t="shared" si="20"/>
        <v>66.41604010025063</v>
      </c>
      <c r="AX57" s="50">
        <f t="shared" si="21"/>
        <v>39.640151515151516</v>
      </c>
      <c r="AY57" s="50">
        <f t="shared" si="22"/>
        <v>100</v>
      </c>
      <c r="AZ57" s="50">
        <f t="shared" si="23"/>
        <v>89.72267536704732</v>
      </c>
      <c r="BA57" s="50">
        <f t="shared" si="24"/>
        <v>86.78678678678679</v>
      </c>
      <c r="BB57" s="50">
        <f t="shared" si="25"/>
        <v>100</v>
      </c>
      <c r="BC57" s="50">
        <f t="shared" si="26"/>
        <v>93.77767328866425</v>
      </c>
    </row>
    <row r="58" spans="1:55" ht="9.75">
      <c r="A58" s="5">
        <v>38930</v>
      </c>
      <c r="B58" s="81">
        <v>3772</v>
      </c>
      <c r="C58" s="1">
        <v>0.3275</v>
      </c>
      <c r="D58" s="1">
        <v>0.4185</v>
      </c>
      <c r="E58" s="47">
        <v>0.397</v>
      </c>
      <c r="F58" s="82">
        <v>23.7</v>
      </c>
      <c r="G58" s="7">
        <v>36250</v>
      </c>
      <c r="H58" s="7">
        <v>10500</v>
      </c>
      <c r="I58" s="68">
        <v>254.73</v>
      </c>
      <c r="J58" s="1">
        <v>20</v>
      </c>
      <c r="K58" s="1">
        <v>30</v>
      </c>
      <c r="L58" s="1">
        <v>0.53</v>
      </c>
      <c r="M58" s="1">
        <v>100</v>
      </c>
      <c r="N58" s="1">
        <v>109</v>
      </c>
      <c r="O58" s="1">
        <v>0.35</v>
      </c>
      <c r="P58" s="1">
        <v>0.3</v>
      </c>
      <c r="Q58" s="1">
        <v>2.41</v>
      </c>
      <c r="R58" s="1">
        <v>2.32</v>
      </c>
      <c r="S58" s="1">
        <v>2.65</v>
      </c>
      <c r="T58" s="1">
        <v>68.53</v>
      </c>
      <c r="U58" s="1">
        <v>2.65</v>
      </c>
      <c r="V58" s="9">
        <v>104.65</v>
      </c>
      <c r="W58" s="1">
        <v>25</v>
      </c>
      <c r="X58" s="1">
        <v>5.5</v>
      </c>
      <c r="Y58" s="1">
        <v>5.78</v>
      </c>
      <c r="Z58" s="1">
        <v>4.59</v>
      </c>
      <c r="AA58" s="1">
        <v>23.961</v>
      </c>
      <c r="AB58" s="54"/>
      <c r="AC58" s="5">
        <v>38930</v>
      </c>
      <c r="AD58" s="50">
        <f t="shared" si="1"/>
        <v>57.72526539273497</v>
      </c>
      <c r="AE58" s="50">
        <f t="shared" si="2"/>
        <v>0.2475115207373272</v>
      </c>
      <c r="AF58" s="50">
        <f t="shared" si="3"/>
        <v>112.80323450134772</v>
      </c>
      <c r="AG58" s="50">
        <f t="shared" si="4"/>
        <v>116.42228739002933</v>
      </c>
      <c r="AH58" s="50">
        <f t="shared" si="5"/>
        <v>118.51177176997128</v>
      </c>
      <c r="AI58" s="50">
        <f t="shared" si="6"/>
        <v>102.98295454545455</v>
      </c>
      <c r="AJ58" s="50">
        <f t="shared" si="7"/>
        <v>161.53846153846155</v>
      </c>
      <c r="AK58" s="50">
        <f t="shared" si="8"/>
        <v>112.00369344413666</v>
      </c>
      <c r="AL58" s="50">
        <f t="shared" si="9"/>
        <v>100</v>
      </c>
      <c r="AM58" s="50">
        <f t="shared" si="10"/>
        <v>85.71428571428571</v>
      </c>
      <c r="AN58" s="50">
        <f t="shared" si="11"/>
        <v>103.92156862745098</v>
      </c>
      <c r="AO58" s="50">
        <f t="shared" si="12"/>
        <v>113.63636363636364</v>
      </c>
      <c r="AP58" s="50">
        <f t="shared" si="13"/>
        <v>100</v>
      </c>
      <c r="AQ58" s="50">
        <f t="shared" si="14"/>
        <v>106.06060606060606</v>
      </c>
      <c r="AR58" s="50">
        <f t="shared" si="15"/>
        <v>142.85714285714286</v>
      </c>
      <c r="AS58" s="50">
        <f t="shared" si="16"/>
        <v>105.70175438596492</v>
      </c>
      <c r="AT58" s="50">
        <f t="shared" si="17"/>
        <v>79.72508591065291</v>
      </c>
      <c r="AU58" s="50">
        <f t="shared" si="18"/>
        <v>106.42570281124497</v>
      </c>
      <c r="AV58" s="50">
        <f t="shared" si="19"/>
        <v>59.06740217203931</v>
      </c>
      <c r="AW58" s="50">
        <f t="shared" si="20"/>
        <v>66.41604010025063</v>
      </c>
      <c r="AX58" s="50">
        <f t="shared" si="21"/>
        <v>39.640151515151516</v>
      </c>
      <c r="AY58" s="50">
        <f t="shared" si="22"/>
        <v>100</v>
      </c>
      <c r="AZ58" s="50">
        <f t="shared" si="23"/>
        <v>89.72267536704732</v>
      </c>
      <c r="BA58" s="50">
        <f t="shared" si="24"/>
        <v>86.78678678678679</v>
      </c>
      <c r="BB58" s="50">
        <f t="shared" si="25"/>
        <v>100</v>
      </c>
      <c r="BC58" s="50">
        <f t="shared" si="26"/>
        <v>93.88738685788174</v>
      </c>
    </row>
    <row r="59" spans="1:55" ht="9.75">
      <c r="A59" s="5">
        <v>38961</v>
      </c>
      <c r="B59" s="81">
        <v>3772</v>
      </c>
      <c r="C59" s="1">
        <v>0.3275</v>
      </c>
      <c r="D59" s="1">
        <v>0.4185</v>
      </c>
      <c r="E59" s="47">
        <v>0.3925</v>
      </c>
      <c r="F59" s="82">
        <v>23.1</v>
      </c>
      <c r="G59" s="7">
        <v>36250</v>
      </c>
      <c r="H59" s="7">
        <v>10500</v>
      </c>
      <c r="I59" s="68">
        <v>255.55</v>
      </c>
      <c r="J59" s="1">
        <v>20</v>
      </c>
      <c r="K59" s="1">
        <v>30</v>
      </c>
      <c r="L59" s="1">
        <v>0.53</v>
      </c>
      <c r="M59" s="1">
        <v>100</v>
      </c>
      <c r="N59" s="1">
        <v>109</v>
      </c>
      <c r="O59" s="1">
        <v>0.35</v>
      </c>
      <c r="P59" s="1">
        <v>0.3</v>
      </c>
      <c r="Q59" s="1">
        <v>2.41</v>
      </c>
      <c r="R59" s="1">
        <v>2.32</v>
      </c>
      <c r="S59" s="1">
        <v>2.65</v>
      </c>
      <c r="T59" s="1">
        <v>68.53</v>
      </c>
      <c r="U59" s="1">
        <v>2.65</v>
      </c>
      <c r="V59" s="9">
        <v>104.65</v>
      </c>
      <c r="W59" s="1">
        <v>25</v>
      </c>
      <c r="X59" s="1">
        <v>5.5</v>
      </c>
      <c r="Y59" s="1">
        <v>5.78</v>
      </c>
      <c r="Z59" s="1">
        <v>4.59</v>
      </c>
      <c r="AA59" s="1">
        <v>23.921</v>
      </c>
      <c r="AB59" s="54"/>
      <c r="AC59" s="5">
        <v>38961</v>
      </c>
      <c r="AD59" s="50">
        <f t="shared" si="1"/>
        <v>57.82179190148082</v>
      </c>
      <c r="AE59" s="50">
        <f t="shared" si="2"/>
        <v>0.2475115207373272</v>
      </c>
      <c r="AF59" s="50">
        <f t="shared" si="3"/>
        <v>112.80323450134772</v>
      </c>
      <c r="AG59" s="50">
        <f t="shared" si="4"/>
        <v>115.10263929618768</v>
      </c>
      <c r="AH59" s="50">
        <f t="shared" si="5"/>
        <v>115.70462867502243</v>
      </c>
      <c r="AI59" s="50">
        <f t="shared" si="6"/>
        <v>102.98295454545455</v>
      </c>
      <c r="AJ59" s="50">
        <f t="shared" si="7"/>
        <v>161.53846153846155</v>
      </c>
      <c r="AK59" s="50">
        <f t="shared" si="8"/>
        <v>112.36424394319131</v>
      </c>
      <c r="AL59" s="50">
        <f t="shared" si="9"/>
        <v>100</v>
      </c>
      <c r="AM59" s="50">
        <f t="shared" si="10"/>
        <v>85.71428571428571</v>
      </c>
      <c r="AN59" s="50">
        <f t="shared" si="11"/>
        <v>103.92156862745098</v>
      </c>
      <c r="AO59" s="50">
        <f t="shared" si="12"/>
        <v>113.63636363636364</v>
      </c>
      <c r="AP59" s="50">
        <f t="shared" si="13"/>
        <v>100</v>
      </c>
      <c r="AQ59" s="50">
        <f t="shared" si="14"/>
        <v>106.06060606060606</v>
      </c>
      <c r="AR59" s="50">
        <f t="shared" si="15"/>
        <v>142.85714285714286</v>
      </c>
      <c r="AS59" s="50">
        <f t="shared" si="16"/>
        <v>105.70175438596492</v>
      </c>
      <c r="AT59" s="50">
        <f t="shared" si="17"/>
        <v>79.72508591065291</v>
      </c>
      <c r="AU59" s="50">
        <f t="shared" si="18"/>
        <v>106.42570281124497</v>
      </c>
      <c r="AV59" s="50">
        <f t="shared" si="19"/>
        <v>59.06740217203931</v>
      </c>
      <c r="AW59" s="50">
        <f t="shared" si="20"/>
        <v>66.41604010025063</v>
      </c>
      <c r="AX59" s="50">
        <f t="shared" si="21"/>
        <v>39.640151515151516</v>
      </c>
      <c r="AY59" s="50">
        <f t="shared" si="22"/>
        <v>100</v>
      </c>
      <c r="AZ59" s="50">
        <f t="shared" si="23"/>
        <v>89.72267536704732</v>
      </c>
      <c r="BA59" s="50">
        <f t="shared" si="24"/>
        <v>86.78678678678679</v>
      </c>
      <c r="BB59" s="50">
        <f t="shared" si="25"/>
        <v>100</v>
      </c>
      <c r="BC59" s="50">
        <f t="shared" si="26"/>
        <v>93.73065318757101</v>
      </c>
    </row>
    <row r="60" spans="1:55" ht="9.75">
      <c r="A60" s="5">
        <v>38991</v>
      </c>
      <c r="B60" s="81">
        <v>3772</v>
      </c>
      <c r="C60" s="1">
        <v>0.334</v>
      </c>
      <c r="D60" s="1">
        <v>0.408</v>
      </c>
      <c r="E60" s="47">
        <v>0.394</v>
      </c>
      <c r="F60" s="82">
        <v>21.9</v>
      </c>
      <c r="G60" s="7">
        <v>36250</v>
      </c>
      <c r="H60" s="7">
        <v>10500</v>
      </c>
      <c r="I60" s="68">
        <v>255.81</v>
      </c>
      <c r="J60" s="1">
        <v>20</v>
      </c>
      <c r="K60" s="1">
        <v>30</v>
      </c>
      <c r="L60" s="1">
        <v>0.53</v>
      </c>
      <c r="M60" s="1">
        <v>100</v>
      </c>
      <c r="N60" s="1">
        <v>150</v>
      </c>
      <c r="O60" s="1">
        <v>0.35</v>
      </c>
      <c r="P60" s="1">
        <v>0.3</v>
      </c>
      <c r="Q60" s="1">
        <v>2.5</v>
      </c>
      <c r="R60" s="1">
        <v>2.32</v>
      </c>
      <c r="S60" s="1">
        <v>2.65</v>
      </c>
      <c r="T60" s="1">
        <v>68.53</v>
      </c>
      <c r="U60" s="1">
        <v>2.65</v>
      </c>
      <c r="V60" s="9">
        <v>104.65</v>
      </c>
      <c r="W60" s="1">
        <v>25</v>
      </c>
      <c r="X60" s="1">
        <v>5.5</v>
      </c>
      <c r="Y60" s="1">
        <v>5.78</v>
      </c>
      <c r="Z60" s="1">
        <v>4.59</v>
      </c>
      <c r="AA60" s="1">
        <v>23.848</v>
      </c>
      <c r="AB60" s="54"/>
      <c r="AC60" s="5">
        <v>38991</v>
      </c>
      <c r="AD60" s="50">
        <f t="shared" si="1"/>
        <v>57.99878749057877</v>
      </c>
      <c r="AE60" s="50">
        <f t="shared" si="2"/>
        <v>0.25242396313364057</v>
      </c>
      <c r="AF60" s="50">
        <f t="shared" si="3"/>
        <v>109.97304582210242</v>
      </c>
      <c r="AG60" s="50">
        <f t="shared" si="4"/>
        <v>115.54252199413489</v>
      </c>
      <c r="AH60" s="50">
        <f t="shared" si="5"/>
        <v>110.02977779457693</v>
      </c>
      <c r="AI60" s="50">
        <f t="shared" si="6"/>
        <v>102.98295454545455</v>
      </c>
      <c r="AJ60" s="50">
        <f t="shared" si="7"/>
        <v>161.53846153846155</v>
      </c>
      <c r="AK60" s="50">
        <f t="shared" si="8"/>
        <v>112.47856483313547</v>
      </c>
      <c r="AL60" s="50">
        <f t="shared" si="9"/>
        <v>100</v>
      </c>
      <c r="AM60" s="50">
        <f t="shared" si="10"/>
        <v>85.71428571428571</v>
      </c>
      <c r="AN60" s="50">
        <f t="shared" si="11"/>
        <v>103.92156862745098</v>
      </c>
      <c r="AO60" s="50">
        <f t="shared" si="12"/>
        <v>113.63636363636364</v>
      </c>
      <c r="AP60" s="50">
        <f t="shared" si="13"/>
        <v>137.61467889908258</v>
      </c>
      <c r="AQ60" s="50">
        <f t="shared" si="14"/>
        <v>106.06060606060606</v>
      </c>
      <c r="AR60" s="50">
        <f t="shared" si="15"/>
        <v>142.85714285714286</v>
      </c>
      <c r="AS60" s="50">
        <f t="shared" si="16"/>
        <v>109.64912280701755</v>
      </c>
      <c r="AT60" s="50">
        <f t="shared" si="17"/>
        <v>79.72508591065291</v>
      </c>
      <c r="AU60" s="50">
        <f t="shared" si="18"/>
        <v>106.42570281124497</v>
      </c>
      <c r="AV60" s="50">
        <f t="shared" si="19"/>
        <v>59.06740217203931</v>
      </c>
      <c r="AW60" s="50">
        <f t="shared" si="20"/>
        <v>66.41604010025063</v>
      </c>
      <c r="AX60" s="50">
        <f t="shared" si="21"/>
        <v>39.640151515151516</v>
      </c>
      <c r="AY60" s="50">
        <f t="shared" si="22"/>
        <v>100</v>
      </c>
      <c r="AZ60" s="50">
        <f t="shared" si="23"/>
        <v>89.72267536704732</v>
      </c>
      <c r="BA60" s="50">
        <f t="shared" si="24"/>
        <v>86.78678678678679</v>
      </c>
      <c r="BB60" s="50">
        <f t="shared" si="25"/>
        <v>100</v>
      </c>
      <c r="BC60" s="50">
        <f t="shared" si="26"/>
        <v>93.44461423925394</v>
      </c>
    </row>
    <row r="61" spans="1:55" ht="9.75">
      <c r="A61" s="5">
        <v>39022</v>
      </c>
      <c r="B61" s="81">
        <v>3772</v>
      </c>
      <c r="C61" s="1">
        <v>0.334</v>
      </c>
      <c r="D61" s="1">
        <v>0.408</v>
      </c>
      <c r="E61" s="47">
        <v>0.394</v>
      </c>
      <c r="F61" s="82">
        <v>21.9</v>
      </c>
      <c r="G61" s="7">
        <v>36250</v>
      </c>
      <c r="H61" s="7">
        <v>10500</v>
      </c>
      <c r="I61" s="68">
        <v>256.94</v>
      </c>
      <c r="J61" s="1">
        <v>20</v>
      </c>
      <c r="K61" s="1">
        <v>30</v>
      </c>
      <c r="L61" s="1">
        <v>0.53</v>
      </c>
      <c r="M61" s="1">
        <v>100</v>
      </c>
      <c r="N61" s="1">
        <v>150</v>
      </c>
      <c r="O61" s="1">
        <v>0.35</v>
      </c>
      <c r="P61" s="1">
        <v>0.3</v>
      </c>
      <c r="Q61" s="1">
        <v>2.5</v>
      </c>
      <c r="R61" s="1">
        <v>2.32</v>
      </c>
      <c r="S61" s="1">
        <v>2.65</v>
      </c>
      <c r="T61" s="1">
        <v>68.53</v>
      </c>
      <c r="U61" s="1">
        <v>2.65</v>
      </c>
      <c r="V61" s="9">
        <v>104.65</v>
      </c>
      <c r="W61" s="1">
        <v>25</v>
      </c>
      <c r="X61" s="1">
        <v>5.5</v>
      </c>
      <c r="Y61" s="1">
        <v>5.78</v>
      </c>
      <c r="Z61" s="1">
        <v>4.59</v>
      </c>
      <c r="AA61" s="1">
        <v>24.083</v>
      </c>
      <c r="AB61" s="54"/>
      <c r="AC61" s="5">
        <v>39022</v>
      </c>
      <c r="AD61" s="50">
        <f t="shared" si="1"/>
        <v>57.43283993170796</v>
      </c>
      <c r="AE61" s="50">
        <f t="shared" si="2"/>
        <v>0.25242396313364057</v>
      </c>
      <c r="AF61" s="50">
        <f t="shared" si="3"/>
        <v>109.97304582210242</v>
      </c>
      <c r="AG61" s="50">
        <f t="shared" si="4"/>
        <v>115.54252199413489</v>
      </c>
      <c r="AH61" s="50">
        <f t="shared" si="5"/>
        <v>108.95611596749036</v>
      </c>
      <c r="AI61" s="50">
        <f t="shared" si="6"/>
        <v>102.98295454545455</v>
      </c>
      <c r="AJ61" s="50">
        <f t="shared" si="7"/>
        <v>161.53846153846155</v>
      </c>
      <c r="AK61" s="50">
        <f t="shared" si="8"/>
        <v>112.975421008662</v>
      </c>
      <c r="AL61" s="50">
        <f t="shared" si="9"/>
        <v>100</v>
      </c>
      <c r="AM61" s="50">
        <f t="shared" si="10"/>
        <v>85.71428571428571</v>
      </c>
      <c r="AN61" s="50">
        <f t="shared" si="11"/>
        <v>103.92156862745098</v>
      </c>
      <c r="AO61" s="50">
        <f t="shared" si="12"/>
        <v>113.63636363636364</v>
      </c>
      <c r="AP61" s="50">
        <f t="shared" si="13"/>
        <v>137.61467889908258</v>
      </c>
      <c r="AQ61" s="50">
        <f t="shared" si="14"/>
        <v>106.06060606060606</v>
      </c>
      <c r="AR61" s="50">
        <f t="shared" si="15"/>
        <v>142.85714285714286</v>
      </c>
      <c r="AS61" s="50">
        <f t="shared" si="16"/>
        <v>109.64912280701755</v>
      </c>
      <c r="AT61" s="50">
        <f t="shared" si="17"/>
        <v>79.72508591065291</v>
      </c>
      <c r="AU61" s="50">
        <f t="shared" si="18"/>
        <v>106.42570281124497</v>
      </c>
      <c r="AV61" s="50">
        <f t="shared" si="19"/>
        <v>59.06740217203931</v>
      </c>
      <c r="AW61" s="50">
        <f t="shared" si="20"/>
        <v>66.41604010025063</v>
      </c>
      <c r="AX61" s="50">
        <f t="shared" si="21"/>
        <v>39.640151515151516</v>
      </c>
      <c r="AY61" s="50">
        <f t="shared" si="22"/>
        <v>100</v>
      </c>
      <c r="AZ61" s="50">
        <f t="shared" si="23"/>
        <v>89.72267536704732</v>
      </c>
      <c r="BA61" s="50">
        <f t="shared" si="24"/>
        <v>86.78678678678679</v>
      </c>
      <c r="BB61" s="50">
        <f t="shared" si="25"/>
        <v>100</v>
      </c>
      <c r="BC61" s="50">
        <f t="shared" si="26"/>
        <v>94.36542455232944</v>
      </c>
    </row>
    <row r="62" spans="1:55" ht="9.75">
      <c r="A62" s="5">
        <v>39052</v>
      </c>
      <c r="B62" s="81">
        <v>3772</v>
      </c>
      <c r="C62" s="1">
        <v>0.334</v>
      </c>
      <c r="D62" s="1">
        <v>0.408</v>
      </c>
      <c r="E62" s="47">
        <v>0.394</v>
      </c>
      <c r="F62" s="82">
        <v>21.9</v>
      </c>
      <c r="G62" s="7">
        <v>36250</v>
      </c>
      <c r="H62" s="7">
        <v>10500</v>
      </c>
      <c r="I62" s="68">
        <v>261.44</v>
      </c>
      <c r="J62" s="1">
        <v>20</v>
      </c>
      <c r="K62" s="1">
        <v>30</v>
      </c>
      <c r="L62" s="1">
        <v>0.53</v>
      </c>
      <c r="M62" s="1">
        <v>100</v>
      </c>
      <c r="N62" s="1">
        <v>150</v>
      </c>
      <c r="O62" s="1">
        <v>0.35</v>
      </c>
      <c r="P62" s="1">
        <v>0.3</v>
      </c>
      <c r="Q62" s="1">
        <v>2.5</v>
      </c>
      <c r="R62" s="1">
        <v>2.32</v>
      </c>
      <c r="S62" s="1">
        <v>2.65</v>
      </c>
      <c r="T62" s="1">
        <v>68.53</v>
      </c>
      <c r="U62" s="1">
        <v>2.65</v>
      </c>
      <c r="V62" s="9">
        <v>104.65</v>
      </c>
      <c r="W62" s="1">
        <v>25</v>
      </c>
      <c r="X62" s="1">
        <v>5.5</v>
      </c>
      <c r="Y62" s="1">
        <v>5.78</v>
      </c>
      <c r="Z62" s="1">
        <v>4.59</v>
      </c>
      <c r="AA62" s="1">
        <v>24.428</v>
      </c>
      <c r="AB62" s="54"/>
      <c r="AC62" s="5">
        <v>39052</v>
      </c>
      <c r="AD62" s="50">
        <f t="shared" si="1"/>
        <v>56.621708043037614</v>
      </c>
      <c r="AE62" s="50">
        <f t="shared" si="2"/>
        <v>0.25242396313364057</v>
      </c>
      <c r="AF62" s="50">
        <f t="shared" si="3"/>
        <v>109.97304582210242</v>
      </c>
      <c r="AG62" s="50">
        <f t="shared" si="4"/>
        <v>115.54252199413489</v>
      </c>
      <c r="AH62" s="50">
        <f t="shared" si="5"/>
        <v>107.41731377292739</v>
      </c>
      <c r="AI62" s="50">
        <f t="shared" si="6"/>
        <v>102.98295454545455</v>
      </c>
      <c r="AJ62" s="50">
        <f t="shared" si="7"/>
        <v>161.53846153846155</v>
      </c>
      <c r="AK62" s="50">
        <f t="shared" si="8"/>
        <v>114.95405179615706</v>
      </c>
      <c r="AL62" s="50">
        <f t="shared" si="9"/>
        <v>100</v>
      </c>
      <c r="AM62" s="50">
        <f t="shared" si="10"/>
        <v>85.71428571428571</v>
      </c>
      <c r="AN62" s="50">
        <f t="shared" si="11"/>
        <v>103.92156862745098</v>
      </c>
      <c r="AO62" s="50">
        <f t="shared" si="12"/>
        <v>113.63636363636364</v>
      </c>
      <c r="AP62" s="50">
        <f t="shared" si="13"/>
        <v>137.61467889908258</v>
      </c>
      <c r="AQ62" s="50">
        <f t="shared" si="14"/>
        <v>106.06060606060606</v>
      </c>
      <c r="AR62" s="50">
        <f t="shared" si="15"/>
        <v>142.85714285714286</v>
      </c>
      <c r="AS62" s="50">
        <f t="shared" si="16"/>
        <v>109.64912280701755</v>
      </c>
      <c r="AT62" s="50">
        <f t="shared" si="17"/>
        <v>79.72508591065291</v>
      </c>
      <c r="AU62" s="50">
        <f t="shared" si="18"/>
        <v>106.42570281124497</v>
      </c>
      <c r="AV62" s="50">
        <f t="shared" si="19"/>
        <v>59.06740217203931</v>
      </c>
      <c r="AW62" s="50">
        <f t="shared" si="20"/>
        <v>66.41604010025063</v>
      </c>
      <c r="AX62" s="50">
        <f t="shared" si="21"/>
        <v>39.640151515151516</v>
      </c>
      <c r="AY62" s="50">
        <f t="shared" si="22"/>
        <v>100</v>
      </c>
      <c r="AZ62" s="50">
        <f t="shared" si="23"/>
        <v>89.72267536704732</v>
      </c>
      <c r="BA62" s="50">
        <f t="shared" si="24"/>
        <v>86.78678678678679</v>
      </c>
      <c r="BB62" s="50">
        <f t="shared" si="25"/>
        <v>100</v>
      </c>
      <c r="BC62" s="50">
        <f t="shared" si="26"/>
        <v>95.71725245875946</v>
      </c>
    </row>
    <row r="63" spans="1:55" ht="9.75">
      <c r="A63" s="5">
        <v>39083</v>
      </c>
      <c r="B63" s="81">
        <v>3772</v>
      </c>
      <c r="C63" s="1">
        <v>0.343</v>
      </c>
      <c r="D63" s="1">
        <v>0.416</v>
      </c>
      <c r="E63" s="47">
        <v>0.416</v>
      </c>
      <c r="F63" s="82">
        <v>22.4</v>
      </c>
      <c r="G63" s="7">
        <v>36250</v>
      </c>
      <c r="H63" s="7">
        <v>10500</v>
      </c>
      <c r="I63" s="68">
        <v>265.94</v>
      </c>
      <c r="J63" s="1">
        <v>20</v>
      </c>
      <c r="K63" s="1">
        <v>30</v>
      </c>
      <c r="L63" s="1">
        <v>0.53</v>
      </c>
      <c r="M63" s="1">
        <v>100</v>
      </c>
      <c r="N63" s="1">
        <v>150</v>
      </c>
      <c r="O63" s="1">
        <v>0.35</v>
      </c>
      <c r="P63" s="1">
        <v>0.23</v>
      </c>
      <c r="Q63" s="1">
        <v>2.5</v>
      </c>
      <c r="R63" s="1">
        <v>2.53</v>
      </c>
      <c r="S63" s="1">
        <v>2.3</v>
      </c>
      <c r="T63" s="1">
        <v>60</v>
      </c>
      <c r="U63" s="1">
        <v>2.65</v>
      </c>
      <c r="V63" s="9">
        <v>34.3</v>
      </c>
      <c r="W63" s="1">
        <v>15.5</v>
      </c>
      <c r="X63" s="1">
        <v>5.35</v>
      </c>
      <c r="Y63" s="1">
        <v>9.6</v>
      </c>
      <c r="Z63" s="1">
        <v>3.6</v>
      </c>
      <c r="AA63" s="1">
        <v>24.414</v>
      </c>
      <c r="AB63" s="54"/>
      <c r="AC63" s="5">
        <v>39083</v>
      </c>
      <c r="AD63" s="50">
        <f t="shared" si="1"/>
        <v>56.65417727841905</v>
      </c>
      <c r="AE63" s="50">
        <f t="shared" si="2"/>
        <v>0.259225806451613</v>
      </c>
      <c r="AF63" s="50">
        <f t="shared" si="3"/>
        <v>112.12938005390836</v>
      </c>
      <c r="AG63" s="50">
        <f t="shared" si="4"/>
        <v>121.9941348973607</v>
      </c>
      <c r="AH63" s="50">
        <f t="shared" si="5"/>
        <v>109.93276773774456</v>
      </c>
      <c r="AI63" s="50">
        <f t="shared" si="6"/>
        <v>102.98295454545455</v>
      </c>
      <c r="AJ63" s="50">
        <f t="shared" si="7"/>
        <v>161.53846153846155</v>
      </c>
      <c r="AK63" s="50">
        <f t="shared" si="8"/>
        <v>116.93268258365211</v>
      </c>
      <c r="AL63" s="50">
        <f t="shared" si="9"/>
        <v>100</v>
      </c>
      <c r="AM63" s="50">
        <f t="shared" si="10"/>
        <v>85.71428571428571</v>
      </c>
      <c r="AN63" s="50">
        <f t="shared" si="11"/>
        <v>103.92156862745098</v>
      </c>
      <c r="AO63" s="50">
        <f t="shared" si="12"/>
        <v>113.63636363636364</v>
      </c>
      <c r="AP63" s="50">
        <f t="shared" si="13"/>
        <v>137.61467889908258</v>
      </c>
      <c r="AQ63" s="50">
        <f t="shared" si="14"/>
        <v>106.06060606060606</v>
      </c>
      <c r="AR63" s="50">
        <f t="shared" si="15"/>
        <v>109.52380952380953</v>
      </c>
      <c r="AS63" s="50">
        <f t="shared" si="16"/>
        <v>109.64912280701755</v>
      </c>
      <c r="AT63" s="50">
        <f t="shared" si="17"/>
        <v>86.94158075601374</v>
      </c>
      <c r="AU63" s="50">
        <f t="shared" si="18"/>
        <v>92.36947791164657</v>
      </c>
      <c r="AV63" s="50">
        <f t="shared" si="19"/>
        <v>51.71522151353215</v>
      </c>
      <c r="AW63" s="50">
        <f t="shared" si="20"/>
        <v>66.41604010025063</v>
      </c>
      <c r="AX63" s="50">
        <f t="shared" si="21"/>
        <v>12.99242424242424</v>
      </c>
      <c r="AY63" s="50">
        <f t="shared" si="22"/>
        <v>62</v>
      </c>
      <c r="AZ63" s="50">
        <f t="shared" si="23"/>
        <v>87.27569331158239</v>
      </c>
      <c r="BA63" s="50">
        <f t="shared" si="24"/>
        <v>144.14414414414415</v>
      </c>
      <c r="BB63" s="50">
        <f t="shared" si="25"/>
        <v>78.43137254901961</v>
      </c>
      <c r="BC63" s="50">
        <f t="shared" si="26"/>
        <v>95.6623956741507</v>
      </c>
    </row>
    <row r="64" spans="1:55" ht="9.75">
      <c r="A64" s="5">
        <v>39114</v>
      </c>
      <c r="B64" s="81">
        <v>3772</v>
      </c>
      <c r="C64" s="1">
        <v>0.366</v>
      </c>
      <c r="D64" s="1">
        <v>0.434</v>
      </c>
      <c r="E64" s="47">
        <v>0.435</v>
      </c>
      <c r="F64" s="82">
        <v>21.9</v>
      </c>
      <c r="G64" s="7">
        <v>36250</v>
      </c>
      <c r="H64" s="7">
        <v>10500</v>
      </c>
      <c r="I64" s="68">
        <v>270.9</v>
      </c>
      <c r="J64" s="1">
        <v>20</v>
      </c>
      <c r="K64" s="1">
        <v>30</v>
      </c>
      <c r="L64" s="1">
        <v>0.53</v>
      </c>
      <c r="M64" s="1">
        <v>100</v>
      </c>
      <c r="N64" s="1">
        <v>140</v>
      </c>
      <c r="O64" s="1">
        <v>0.35</v>
      </c>
      <c r="P64" s="1">
        <v>0.23</v>
      </c>
      <c r="Q64" s="1">
        <v>2.5</v>
      </c>
      <c r="R64" s="1">
        <v>2.53</v>
      </c>
      <c r="S64" s="1">
        <v>2.3</v>
      </c>
      <c r="T64" s="1">
        <v>60</v>
      </c>
      <c r="U64" s="1">
        <v>2.65</v>
      </c>
      <c r="V64" s="9">
        <v>34.3</v>
      </c>
      <c r="W64" s="1">
        <v>15.5</v>
      </c>
      <c r="X64" s="1">
        <v>5.35</v>
      </c>
      <c r="Y64" s="1">
        <v>9.6</v>
      </c>
      <c r="Z64" s="1">
        <v>3.6</v>
      </c>
      <c r="AA64" s="1">
        <v>24.308</v>
      </c>
      <c r="AB64" s="54"/>
      <c r="AC64" s="5">
        <v>39114</v>
      </c>
      <c r="AD64" s="50">
        <f t="shared" si="1"/>
        <v>56.90122939260007</v>
      </c>
      <c r="AE64" s="50">
        <f t="shared" si="2"/>
        <v>0.2766082949308756</v>
      </c>
      <c r="AF64" s="50">
        <f t="shared" si="3"/>
        <v>116.98113207547169</v>
      </c>
      <c r="AG64" s="50">
        <f t="shared" si="4"/>
        <v>127.56598240469208</v>
      </c>
      <c r="AH64" s="50">
        <f t="shared" si="5"/>
        <v>107.94759506520776</v>
      </c>
      <c r="AI64" s="50">
        <f t="shared" si="6"/>
        <v>102.98295454545455</v>
      </c>
      <c r="AJ64" s="50">
        <f t="shared" si="7"/>
        <v>161.53846153846155</v>
      </c>
      <c r="AK64" s="50">
        <f t="shared" si="8"/>
        <v>119.1135734072022</v>
      </c>
      <c r="AL64" s="50">
        <f t="shared" si="9"/>
        <v>100</v>
      </c>
      <c r="AM64" s="50">
        <f t="shared" si="10"/>
        <v>85.71428571428571</v>
      </c>
      <c r="AN64" s="50">
        <f t="shared" si="11"/>
        <v>103.92156862745098</v>
      </c>
      <c r="AO64" s="50">
        <f t="shared" si="12"/>
        <v>113.63636363636364</v>
      </c>
      <c r="AP64" s="50">
        <f t="shared" si="13"/>
        <v>128.44036697247705</v>
      </c>
      <c r="AQ64" s="50">
        <f t="shared" si="14"/>
        <v>106.06060606060606</v>
      </c>
      <c r="AR64" s="50">
        <f t="shared" si="15"/>
        <v>109.52380952380953</v>
      </c>
      <c r="AS64" s="50">
        <f t="shared" si="16"/>
        <v>109.64912280701755</v>
      </c>
      <c r="AT64" s="50">
        <f t="shared" si="17"/>
        <v>86.94158075601374</v>
      </c>
      <c r="AU64" s="50">
        <f t="shared" si="18"/>
        <v>92.36947791164657</v>
      </c>
      <c r="AV64" s="50">
        <f t="shared" si="19"/>
        <v>51.71522151353215</v>
      </c>
      <c r="AW64" s="50">
        <f t="shared" si="20"/>
        <v>66.41604010025063</v>
      </c>
      <c r="AX64" s="50">
        <f t="shared" si="21"/>
        <v>12.99242424242424</v>
      </c>
      <c r="AY64" s="50">
        <f t="shared" si="22"/>
        <v>62</v>
      </c>
      <c r="AZ64" s="50">
        <f t="shared" si="23"/>
        <v>87.27569331158239</v>
      </c>
      <c r="BA64" s="50">
        <f t="shared" si="24"/>
        <v>144.14414414414415</v>
      </c>
      <c r="BB64" s="50">
        <f t="shared" si="25"/>
        <v>78.43137254901961</v>
      </c>
      <c r="BC64" s="50">
        <f t="shared" si="26"/>
        <v>95.24705144782729</v>
      </c>
    </row>
    <row r="65" spans="1:55" ht="9.75">
      <c r="A65" s="5">
        <v>39142</v>
      </c>
      <c r="B65" s="81">
        <v>3772</v>
      </c>
      <c r="C65" s="1">
        <v>0.431</v>
      </c>
      <c r="D65" s="1">
        <v>0.564</v>
      </c>
      <c r="E65" s="47">
        <v>0.515</v>
      </c>
      <c r="F65" s="82">
        <v>23.3</v>
      </c>
      <c r="G65" s="7">
        <v>36250</v>
      </c>
      <c r="H65" s="7">
        <v>10500</v>
      </c>
      <c r="I65" s="68">
        <v>272.79</v>
      </c>
      <c r="J65" s="1">
        <v>20</v>
      </c>
      <c r="K65" s="1">
        <v>30</v>
      </c>
      <c r="L65" s="1">
        <v>0.53</v>
      </c>
      <c r="M65" s="1">
        <v>100</v>
      </c>
      <c r="N65" s="1">
        <v>140</v>
      </c>
      <c r="O65" s="1">
        <v>0.35</v>
      </c>
      <c r="P65" s="1">
        <v>0.23</v>
      </c>
      <c r="Q65" s="1">
        <v>2.5</v>
      </c>
      <c r="R65" s="1">
        <v>2.53</v>
      </c>
      <c r="S65" s="1">
        <v>2.3</v>
      </c>
      <c r="T65" s="1">
        <v>60</v>
      </c>
      <c r="U65" s="1">
        <v>2.65</v>
      </c>
      <c r="V65" s="9">
        <v>34.3</v>
      </c>
      <c r="W65" s="1">
        <v>15.5</v>
      </c>
      <c r="X65" s="1">
        <v>5.35</v>
      </c>
      <c r="Y65" s="1">
        <v>9.6</v>
      </c>
      <c r="Z65" s="1">
        <v>3.6</v>
      </c>
      <c r="AA65" s="1">
        <v>24.291</v>
      </c>
      <c r="AB65" s="54"/>
      <c r="AC65" s="5">
        <v>39142</v>
      </c>
      <c r="AD65" s="50">
        <f t="shared" si="1"/>
        <v>56.94105158599163</v>
      </c>
      <c r="AE65" s="50">
        <f t="shared" si="2"/>
        <v>0.32573271889400923</v>
      </c>
      <c r="AF65" s="50">
        <f t="shared" si="3"/>
        <v>152.02156334231805</v>
      </c>
      <c r="AG65" s="50">
        <f t="shared" si="4"/>
        <v>151.0263929618768</v>
      </c>
      <c r="AH65" s="50">
        <f t="shared" si="5"/>
        <v>114.928730921613</v>
      </c>
      <c r="AI65" s="50">
        <f t="shared" si="6"/>
        <v>102.98295454545455</v>
      </c>
      <c r="AJ65" s="50">
        <f t="shared" si="7"/>
        <v>161.53846153846155</v>
      </c>
      <c r="AK65" s="50">
        <f t="shared" si="8"/>
        <v>119.94459833795015</v>
      </c>
      <c r="AL65" s="50">
        <f t="shared" si="9"/>
        <v>100</v>
      </c>
      <c r="AM65" s="50">
        <f t="shared" si="10"/>
        <v>85.71428571428571</v>
      </c>
      <c r="AN65" s="50">
        <f t="shared" si="11"/>
        <v>103.92156862745098</v>
      </c>
      <c r="AO65" s="50">
        <f t="shared" si="12"/>
        <v>113.63636363636364</v>
      </c>
      <c r="AP65" s="50">
        <f t="shared" si="13"/>
        <v>128.44036697247705</v>
      </c>
      <c r="AQ65" s="50">
        <f t="shared" si="14"/>
        <v>106.06060606060606</v>
      </c>
      <c r="AR65" s="50">
        <f t="shared" si="15"/>
        <v>109.52380952380953</v>
      </c>
      <c r="AS65" s="50">
        <f t="shared" si="16"/>
        <v>109.64912280701755</v>
      </c>
      <c r="AT65" s="50">
        <f t="shared" si="17"/>
        <v>86.94158075601374</v>
      </c>
      <c r="AU65" s="50">
        <f t="shared" si="18"/>
        <v>92.36947791164657</v>
      </c>
      <c r="AV65" s="50">
        <f t="shared" si="19"/>
        <v>51.71522151353215</v>
      </c>
      <c r="AW65" s="50">
        <f t="shared" si="20"/>
        <v>66.41604010025063</v>
      </c>
      <c r="AX65" s="50">
        <f t="shared" si="21"/>
        <v>12.99242424242424</v>
      </c>
      <c r="AY65" s="50">
        <f t="shared" si="22"/>
        <v>62</v>
      </c>
      <c r="AZ65" s="50">
        <f t="shared" si="23"/>
        <v>87.27569331158239</v>
      </c>
      <c r="BA65" s="50">
        <f t="shared" si="24"/>
        <v>144.14414414414415</v>
      </c>
      <c r="BB65" s="50">
        <f t="shared" si="25"/>
        <v>78.43137254901961</v>
      </c>
      <c r="BC65" s="50">
        <f t="shared" si="26"/>
        <v>95.18043963794521</v>
      </c>
    </row>
    <row r="66" spans="1:55" ht="9.75">
      <c r="A66" s="5">
        <v>39173</v>
      </c>
      <c r="B66" s="81">
        <v>3772</v>
      </c>
      <c r="C66" s="1">
        <v>0.475</v>
      </c>
      <c r="D66" s="1">
        <v>0.67</v>
      </c>
      <c r="E66" s="47">
        <v>0.525</v>
      </c>
      <c r="F66" s="82">
        <v>23.3</v>
      </c>
      <c r="G66" s="1">
        <v>39700</v>
      </c>
      <c r="H66" s="7">
        <v>10500</v>
      </c>
      <c r="I66" s="68">
        <v>271.88</v>
      </c>
      <c r="J66" s="1">
        <v>20</v>
      </c>
      <c r="K66" s="1">
        <v>30</v>
      </c>
      <c r="L66" s="1">
        <v>0.53</v>
      </c>
      <c r="M66" s="1">
        <v>100</v>
      </c>
      <c r="N66" s="1">
        <v>140</v>
      </c>
      <c r="O66" s="1">
        <v>0.35</v>
      </c>
      <c r="P66" s="1">
        <v>0.23</v>
      </c>
      <c r="Q66" s="1">
        <v>2.5</v>
      </c>
      <c r="R66" s="1">
        <v>2.53</v>
      </c>
      <c r="S66" s="1">
        <v>2.3</v>
      </c>
      <c r="T66" s="1">
        <v>60</v>
      </c>
      <c r="U66" s="1">
        <v>2.65</v>
      </c>
      <c r="V66" s="9">
        <v>34.3</v>
      </c>
      <c r="W66" s="1">
        <v>15.5</v>
      </c>
      <c r="X66" s="1">
        <v>5.35</v>
      </c>
      <c r="Y66" s="1">
        <v>9.6</v>
      </c>
      <c r="Z66" s="1">
        <v>3.6</v>
      </c>
      <c r="AA66" s="1">
        <v>24.075</v>
      </c>
      <c r="AB66" s="54"/>
      <c r="AC66" s="5">
        <v>39173</v>
      </c>
      <c r="AD66" s="50">
        <f t="shared" si="1"/>
        <v>57.451924572183714</v>
      </c>
      <c r="AE66" s="50">
        <f t="shared" si="2"/>
        <v>0.35898617511520736</v>
      </c>
      <c r="AF66" s="50">
        <f t="shared" si="3"/>
        <v>180.59299191374663</v>
      </c>
      <c r="AG66" s="50">
        <f t="shared" si="4"/>
        <v>153.9589442815249</v>
      </c>
      <c r="AH66" s="50">
        <f t="shared" si="5"/>
        <v>115.95986719904056</v>
      </c>
      <c r="AI66" s="50">
        <f t="shared" si="6"/>
        <v>112.7840909090909</v>
      </c>
      <c r="AJ66" s="50">
        <f t="shared" si="7"/>
        <v>161.53846153846155</v>
      </c>
      <c r="AK66" s="50">
        <f t="shared" si="8"/>
        <v>119.54447522314558</v>
      </c>
      <c r="AL66" s="50">
        <f t="shared" si="9"/>
        <v>100</v>
      </c>
      <c r="AM66" s="50">
        <f t="shared" si="10"/>
        <v>85.71428571428571</v>
      </c>
      <c r="AN66" s="50">
        <f t="shared" si="11"/>
        <v>103.92156862745098</v>
      </c>
      <c r="AO66" s="50">
        <f t="shared" si="12"/>
        <v>113.63636363636364</v>
      </c>
      <c r="AP66" s="50">
        <f t="shared" si="13"/>
        <v>128.44036697247705</v>
      </c>
      <c r="AQ66" s="50">
        <f t="shared" si="14"/>
        <v>106.06060606060606</v>
      </c>
      <c r="AR66" s="50">
        <f t="shared" si="15"/>
        <v>109.52380952380953</v>
      </c>
      <c r="AS66" s="50">
        <f t="shared" si="16"/>
        <v>109.64912280701755</v>
      </c>
      <c r="AT66" s="50">
        <f t="shared" si="17"/>
        <v>86.94158075601374</v>
      </c>
      <c r="AU66" s="50">
        <f t="shared" si="18"/>
        <v>92.36947791164657</v>
      </c>
      <c r="AV66" s="50">
        <f t="shared" si="19"/>
        <v>51.71522151353215</v>
      </c>
      <c r="AW66" s="50">
        <f t="shared" si="20"/>
        <v>66.41604010025063</v>
      </c>
      <c r="AX66" s="50">
        <f t="shared" si="21"/>
        <v>12.99242424242424</v>
      </c>
      <c r="AY66" s="50">
        <f t="shared" si="22"/>
        <v>62</v>
      </c>
      <c r="AZ66" s="50">
        <f t="shared" si="23"/>
        <v>87.27569331158239</v>
      </c>
      <c r="BA66" s="50">
        <f t="shared" si="24"/>
        <v>144.14414414414415</v>
      </c>
      <c r="BB66" s="50">
        <f t="shared" si="25"/>
        <v>78.43137254901961</v>
      </c>
      <c r="BC66" s="50">
        <f t="shared" si="26"/>
        <v>94.3340778182673</v>
      </c>
    </row>
    <row r="67" spans="1:55" ht="9.75">
      <c r="A67" s="5">
        <v>39203</v>
      </c>
      <c r="B67" s="81">
        <v>3772</v>
      </c>
      <c r="C67" s="1">
        <v>0.551</v>
      </c>
      <c r="D67" s="1">
        <v>0.655</v>
      </c>
      <c r="E67" s="47">
        <v>0.53</v>
      </c>
      <c r="F67" s="82">
        <v>24</v>
      </c>
      <c r="G67" s="1">
        <v>39700</v>
      </c>
      <c r="H67" s="7">
        <v>10500</v>
      </c>
      <c r="I67" s="68">
        <v>273.02</v>
      </c>
      <c r="J67" s="1">
        <v>20</v>
      </c>
      <c r="K67" s="1">
        <v>30</v>
      </c>
      <c r="L67" s="1">
        <v>0.53</v>
      </c>
      <c r="M67" s="1">
        <v>100</v>
      </c>
      <c r="N67" s="1">
        <v>140</v>
      </c>
      <c r="O67" s="1">
        <v>0.35</v>
      </c>
      <c r="P67" s="1">
        <v>0.23</v>
      </c>
      <c r="Q67" s="1">
        <v>2.5</v>
      </c>
      <c r="R67" s="1">
        <v>2.53</v>
      </c>
      <c r="S67" s="1">
        <v>2.3</v>
      </c>
      <c r="T67" s="1">
        <v>60</v>
      </c>
      <c r="U67" s="1">
        <v>2.65</v>
      </c>
      <c r="V67" s="9">
        <v>34.3</v>
      </c>
      <c r="W67" s="1">
        <v>15.5</v>
      </c>
      <c r="X67" s="1">
        <v>5.35</v>
      </c>
      <c r="Y67" s="1">
        <v>9.6</v>
      </c>
      <c r="Z67" s="1">
        <v>3.6</v>
      </c>
      <c r="AA67" s="1">
        <v>23.976</v>
      </c>
      <c r="AB67" s="54"/>
      <c r="AC67" s="5">
        <v>39203</v>
      </c>
      <c r="AD67" s="50">
        <f t="shared" si="1"/>
        <v>57.68915098745925</v>
      </c>
      <c r="AE67" s="50">
        <f t="shared" si="2"/>
        <v>0.4164239631336406</v>
      </c>
      <c r="AF67" s="50">
        <f t="shared" si="3"/>
        <v>176.5498652291105</v>
      </c>
      <c r="AG67" s="50">
        <f t="shared" si="4"/>
        <v>155.42521994134896</v>
      </c>
      <c r="AH67" s="50">
        <f t="shared" si="5"/>
        <v>119.93683824669742</v>
      </c>
      <c r="AI67" s="50">
        <f t="shared" si="6"/>
        <v>112.7840909090909</v>
      </c>
      <c r="AJ67" s="50">
        <f t="shared" si="7"/>
        <v>161.53846153846155</v>
      </c>
      <c r="AK67" s="50">
        <f t="shared" si="8"/>
        <v>120.04572835597766</v>
      </c>
      <c r="AL67" s="50">
        <f t="shared" si="9"/>
        <v>100</v>
      </c>
      <c r="AM67" s="50">
        <f t="shared" si="10"/>
        <v>85.71428571428571</v>
      </c>
      <c r="AN67" s="50">
        <f t="shared" si="11"/>
        <v>103.92156862745098</v>
      </c>
      <c r="AO67" s="50">
        <f t="shared" si="12"/>
        <v>113.63636363636364</v>
      </c>
      <c r="AP67" s="50">
        <f t="shared" si="13"/>
        <v>128.44036697247705</v>
      </c>
      <c r="AQ67" s="50">
        <f t="shared" si="14"/>
        <v>106.06060606060606</v>
      </c>
      <c r="AR67" s="50">
        <f t="shared" si="15"/>
        <v>109.52380952380953</v>
      </c>
      <c r="AS67" s="50">
        <f t="shared" si="16"/>
        <v>109.64912280701755</v>
      </c>
      <c r="AT67" s="50">
        <f t="shared" si="17"/>
        <v>86.94158075601374</v>
      </c>
      <c r="AU67" s="50">
        <f t="shared" si="18"/>
        <v>92.36947791164657</v>
      </c>
      <c r="AV67" s="50">
        <f t="shared" si="19"/>
        <v>51.71522151353215</v>
      </c>
      <c r="AW67" s="50">
        <f t="shared" si="20"/>
        <v>66.41604010025063</v>
      </c>
      <c r="AX67" s="50">
        <f t="shared" si="21"/>
        <v>12.99242424242424</v>
      </c>
      <c r="AY67" s="50">
        <f t="shared" si="22"/>
        <v>62</v>
      </c>
      <c r="AZ67" s="50">
        <f t="shared" si="23"/>
        <v>87.27569331158239</v>
      </c>
      <c r="BA67" s="50">
        <f t="shared" si="24"/>
        <v>144.14414414414415</v>
      </c>
      <c r="BB67" s="50">
        <f t="shared" si="25"/>
        <v>78.43137254901961</v>
      </c>
      <c r="BC67" s="50">
        <f t="shared" si="26"/>
        <v>93.94616198424826</v>
      </c>
    </row>
    <row r="68" spans="1:55" ht="9.75">
      <c r="A68" s="5">
        <v>39234</v>
      </c>
      <c r="B68" s="1">
        <v>4105</v>
      </c>
      <c r="C68" s="1">
        <v>0.551</v>
      </c>
      <c r="D68" s="1">
        <v>0.655</v>
      </c>
      <c r="E68" s="47">
        <v>0.549</v>
      </c>
      <c r="F68" s="82">
        <v>24</v>
      </c>
      <c r="G68" s="1">
        <v>39700</v>
      </c>
      <c r="H68" s="7">
        <v>10500</v>
      </c>
      <c r="I68" s="68">
        <v>274.45</v>
      </c>
      <c r="J68" s="1">
        <v>20</v>
      </c>
      <c r="K68" s="1">
        <v>30</v>
      </c>
      <c r="L68" s="1">
        <v>0.53</v>
      </c>
      <c r="M68" s="1">
        <v>100</v>
      </c>
      <c r="N68" s="1">
        <v>140</v>
      </c>
      <c r="O68" s="1">
        <v>0.35</v>
      </c>
      <c r="P68" s="1">
        <v>0.23</v>
      </c>
      <c r="Q68" s="1">
        <v>2.5</v>
      </c>
      <c r="R68" s="1">
        <v>3</v>
      </c>
      <c r="S68" s="1">
        <v>2.3</v>
      </c>
      <c r="T68" s="1">
        <v>60</v>
      </c>
      <c r="U68" s="1">
        <v>2.65</v>
      </c>
      <c r="V68" s="9">
        <v>34.3</v>
      </c>
      <c r="W68" s="1">
        <v>15.5</v>
      </c>
      <c r="X68" s="1">
        <v>5.35</v>
      </c>
      <c r="Y68" s="1">
        <v>9.6</v>
      </c>
      <c r="Z68" s="1">
        <v>3.6</v>
      </c>
      <c r="AA68" s="1">
        <v>23.903</v>
      </c>
      <c r="AC68" s="5">
        <v>39234</v>
      </c>
      <c r="AD68" s="50">
        <f>+((B68/AA68)/$AD$93)*100</f>
        <v>62.97380620624742</v>
      </c>
      <c r="AE68" s="50">
        <f>(C68/$AE$93)*100</f>
        <v>0.4164239631336406</v>
      </c>
      <c r="AF68" s="50">
        <f aca="true" t="shared" si="27" ref="AE68:AG73">+(D68*100)/D$41</f>
        <v>176.5498652291105</v>
      </c>
      <c r="AG68" s="50">
        <f t="shared" si="27"/>
        <v>160.99706744868035</v>
      </c>
      <c r="AH68" s="50">
        <f aca="true" t="shared" si="28" ref="AH68:AH73">+((F68/AA68)*100)/($F$41/$AA$41)</f>
        <v>120.30312654490305</v>
      </c>
      <c r="AI68" s="50">
        <f aca="true" t="shared" si="29" ref="AI68:BC68">+(G68*100)/G$41</f>
        <v>112.7840909090909</v>
      </c>
      <c r="AJ68" s="50">
        <f t="shared" si="29"/>
        <v>161.53846153846155</v>
      </c>
      <c r="AK68" s="50">
        <f t="shared" si="29"/>
        <v>120.67449325067054</v>
      </c>
      <c r="AL68" s="50">
        <f t="shared" si="29"/>
        <v>100</v>
      </c>
      <c r="AM68" s="50">
        <f t="shared" si="29"/>
        <v>85.71428571428571</v>
      </c>
      <c r="AN68" s="50">
        <f t="shared" si="29"/>
        <v>103.92156862745098</v>
      </c>
      <c r="AO68" s="50">
        <f t="shared" si="29"/>
        <v>113.63636363636364</v>
      </c>
      <c r="AP68" s="50">
        <f t="shared" si="29"/>
        <v>128.44036697247705</v>
      </c>
      <c r="AQ68" s="50">
        <f t="shared" si="29"/>
        <v>106.06060606060606</v>
      </c>
      <c r="AR68" s="50">
        <f t="shared" si="29"/>
        <v>109.52380952380953</v>
      </c>
      <c r="AS68" s="50">
        <f t="shared" si="29"/>
        <v>109.64912280701755</v>
      </c>
      <c r="AT68" s="50">
        <f t="shared" si="29"/>
        <v>103.09278350515463</v>
      </c>
      <c r="AU68" s="50">
        <f t="shared" si="29"/>
        <v>92.36947791164657</v>
      </c>
      <c r="AV68" s="50">
        <f t="shared" si="29"/>
        <v>51.71522151353215</v>
      </c>
      <c r="AW68" s="50">
        <f t="shared" si="29"/>
        <v>66.41604010025063</v>
      </c>
      <c r="AX68" s="50">
        <f t="shared" si="29"/>
        <v>12.99242424242424</v>
      </c>
      <c r="AY68" s="50">
        <f t="shared" si="29"/>
        <v>62</v>
      </c>
      <c r="AZ68" s="50">
        <f t="shared" si="29"/>
        <v>87.27569331158239</v>
      </c>
      <c r="BA68" s="50">
        <f t="shared" si="29"/>
        <v>144.14414414414415</v>
      </c>
      <c r="BB68" s="50">
        <f t="shared" si="29"/>
        <v>78.43137254901961</v>
      </c>
      <c r="BC68" s="50">
        <f t="shared" si="29"/>
        <v>93.66012303593118</v>
      </c>
    </row>
    <row r="69" spans="1:56" ht="11.25">
      <c r="A69" s="5">
        <v>39264</v>
      </c>
      <c r="B69" s="93">
        <v>4106</v>
      </c>
      <c r="C69" s="66">
        <v>0.551</v>
      </c>
      <c r="D69" s="66">
        <v>0.655</v>
      </c>
      <c r="E69" s="66">
        <v>0.549</v>
      </c>
      <c r="F69" s="65">
        <v>25</v>
      </c>
      <c r="G69" s="1">
        <v>39700</v>
      </c>
      <c r="H69" s="7">
        <v>10500</v>
      </c>
      <c r="I69" s="66">
        <v>270.31</v>
      </c>
      <c r="J69" s="1">
        <v>20</v>
      </c>
      <c r="K69" s="1">
        <v>30</v>
      </c>
      <c r="L69" s="1">
        <v>0.53</v>
      </c>
      <c r="M69" s="1">
        <v>100</v>
      </c>
      <c r="N69" s="1">
        <v>140</v>
      </c>
      <c r="O69" s="1">
        <v>0.38</v>
      </c>
      <c r="P69" s="1">
        <v>0.5</v>
      </c>
      <c r="Q69" s="1">
        <v>2.5</v>
      </c>
      <c r="R69" s="1">
        <v>3</v>
      </c>
      <c r="S69" s="1">
        <v>2.3</v>
      </c>
      <c r="T69" s="1">
        <v>60</v>
      </c>
      <c r="U69" s="1">
        <v>2.65</v>
      </c>
      <c r="V69" s="9">
        <v>34.3</v>
      </c>
      <c r="W69" s="1">
        <v>15.5</v>
      </c>
      <c r="X69" s="1">
        <v>5.35</v>
      </c>
      <c r="Y69" s="1">
        <v>9.6</v>
      </c>
      <c r="Z69" s="1">
        <v>3.6</v>
      </c>
      <c r="AA69" s="67">
        <v>23.791</v>
      </c>
      <c r="AB69" s="67"/>
      <c r="AC69" s="5">
        <v>39264</v>
      </c>
      <c r="AD69" s="50">
        <f>+((B69/AA69)/$AD$93)*100</f>
        <v>63.285678611872434</v>
      </c>
      <c r="AE69" s="50">
        <f>(C69/$AE$93)*100</f>
        <v>0.4164239631336406</v>
      </c>
      <c r="AF69" s="50">
        <f t="shared" si="27"/>
        <v>176.5498652291105</v>
      </c>
      <c r="AG69" s="50">
        <f t="shared" si="27"/>
        <v>160.99706744868035</v>
      </c>
      <c r="AH69" s="50">
        <f t="shared" si="28"/>
        <v>125.90570111434019</v>
      </c>
      <c r="AI69" s="50">
        <f aca="true" t="shared" si="30" ref="AI69:AR73">+(G69*100)/G$41</f>
        <v>112.7840909090909</v>
      </c>
      <c r="AJ69" s="50">
        <f t="shared" si="30"/>
        <v>161.53846153846155</v>
      </c>
      <c r="AK69" s="50">
        <f t="shared" si="30"/>
        <v>118.85415292617509</v>
      </c>
      <c r="AL69" s="50">
        <f t="shared" si="30"/>
        <v>100</v>
      </c>
      <c r="AM69" s="50">
        <f t="shared" si="30"/>
        <v>85.71428571428571</v>
      </c>
      <c r="AN69" s="50">
        <f t="shared" si="30"/>
        <v>103.92156862745098</v>
      </c>
      <c r="AO69" s="50">
        <f t="shared" si="30"/>
        <v>113.63636363636364</v>
      </c>
      <c r="AP69" s="50">
        <f t="shared" si="30"/>
        <v>128.44036697247705</v>
      </c>
      <c r="AQ69" s="50">
        <f t="shared" si="30"/>
        <v>115.15151515151514</v>
      </c>
      <c r="AR69" s="50">
        <f t="shared" si="30"/>
        <v>238.0952380952381</v>
      </c>
      <c r="AS69" s="50">
        <f aca="true" t="shared" si="31" ref="AS69:BB73">+(Q69*100)/Q$41</f>
        <v>109.64912280701755</v>
      </c>
      <c r="AT69" s="50">
        <f t="shared" si="31"/>
        <v>103.09278350515463</v>
      </c>
      <c r="AU69" s="50">
        <f t="shared" si="31"/>
        <v>92.36947791164657</v>
      </c>
      <c r="AV69" s="50">
        <f t="shared" si="31"/>
        <v>51.71522151353215</v>
      </c>
      <c r="AW69" s="50">
        <f t="shared" si="31"/>
        <v>66.41604010025063</v>
      </c>
      <c r="AX69" s="50">
        <f t="shared" si="31"/>
        <v>12.99242424242424</v>
      </c>
      <c r="AY69" s="50">
        <f t="shared" si="31"/>
        <v>62</v>
      </c>
      <c r="AZ69" s="50">
        <f t="shared" si="31"/>
        <v>87.27569331158239</v>
      </c>
      <c r="BA69" s="50">
        <f t="shared" si="31"/>
        <v>144.14414414414415</v>
      </c>
      <c r="BB69" s="50">
        <f t="shared" si="31"/>
        <v>78.43137254901961</v>
      </c>
      <c r="BC69" s="50">
        <f aca="true" t="shared" si="32" ref="BC69:BC78">+(AA69*100)/AA$41</f>
        <v>93.22126875906116</v>
      </c>
      <c r="BD69" s="67"/>
    </row>
    <row r="70" spans="1:56" ht="11.25">
      <c r="A70" s="5">
        <v>39295</v>
      </c>
      <c r="B70" s="1">
        <v>4106</v>
      </c>
      <c r="C70" s="66">
        <v>0.551</v>
      </c>
      <c r="D70" s="66">
        <v>0.655</v>
      </c>
      <c r="E70" s="66">
        <v>0.549</v>
      </c>
      <c r="F70" s="49">
        <v>26.6</v>
      </c>
      <c r="G70" s="1">
        <v>39700</v>
      </c>
      <c r="H70" s="7">
        <v>10500</v>
      </c>
      <c r="I70" s="49">
        <v>263.55</v>
      </c>
      <c r="J70" s="1">
        <v>20</v>
      </c>
      <c r="K70" s="1">
        <v>30</v>
      </c>
      <c r="L70" s="1">
        <v>0.53</v>
      </c>
      <c r="M70" s="1">
        <v>100</v>
      </c>
      <c r="N70" s="1">
        <v>140</v>
      </c>
      <c r="O70" s="1">
        <v>0.38</v>
      </c>
      <c r="P70" s="1">
        <v>0.5</v>
      </c>
      <c r="Q70" s="1">
        <v>2.5</v>
      </c>
      <c r="R70" s="1">
        <v>3</v>
      </c>
      <c r="S70" s="1">
        <v>2.3</v>
      </c>
      <c r="T70" s="1">
        <v>60</v>
      </c>
      <c r="U70" s="1">
        <v>2.65</v>
      </c>
      <c r="V70" s="9">
        <v>34.3</v>
      </c>
      <c r="W70" s="1">
        <v>15.5</v>
      </c>
      <c r="X70" s="1">
        <v>5.35</v>
      </c>
      <c r="Y70" s="1">
        <v>7.1</v>
      </c>
      <c r="Z70" s="1">
        <v>3.6</v>
      </c>
      <c r="AA70" s="1">
        <v>23.61</v>
      </c>
      <c r="AC70" s="5">
        <v>39295</v>
      </c>
      <c r="AD70" s="50">
        <f>+((B70/AA70)/$AD$93)*100</f>
        <v>63.77084200995583</v>
      </c>
      <c r="AE70" s="50">
        <f>(C70/$AE$93)*100</f>
        <v>0.4164239631336406</v>
      </c>
      <c r="AF70" s="50">
        <f t="shared" si="27"/>
        <v>176.5498652291105</v>
      </c>
      <c r="AG70" s="50">
        <f t="shared" si="27"/>
        <v>160.99706744868035</v>
      </c>
      <c r="AH70" s="50">
        <f t="shared" si="28"/>
        <v>134.99066401799192</v>
      </c>
      <c r="AI70" s="50">
        <f t="shared" si="30"/>
        <v>112.7840909090909</v>
      </c>
      <c r="AJ70" s="50">
        <f t="shared" si="30"/>
        <v>161.53846153846155</v>
      </c>
      <c r="AK70" s="50">
        <f t="shared" si="30"/>
        <v>115.88180978762696</v>
      </c>
      <c r="AL70" s="50">
        <f t="shared" si="30"/>
        <v>100</v>
      </c>
      <c r="AM70" s="50">
        <f t="shared" si="30"/>
        <v>85.71428571428571</v>
      </c>
      <c r="AN70" s="50">
        <f t="shared" si="30"/>
        <v>103.92156862745098</v>
      </c>
      <c r="AO70" s="50">
        <f t="shared" si="30"/>
        <v>113.63636363636364</v>
      </c>
      <c r="AP70" s="50">
        <f t="shared" si="30"/>
        <v>128.44036697247705</v>
      </c>
      <c r="AQ70" s="50">
        <f t="shared" si="30"/>
        <v>115.15151515151514</v>
      </c>
      <c r="AR70" s="50">
        <f t="shared" si="30"/>
        <v>238.0952380952381</v>
      </c>
      <c r="AS70" s="50">
        <f t="shared" si="31"/>
        <v>109.64912280701755</v>
      </c>
      <c r="AT70" s="50">
        <f t="shared" si="31"/>
        <v>103.09278350515463</v>
      </c>
      <c r="AU70" s="50">
        <f t="shared" si="31"/>
        <v>92.36947791164657</v>
      </c>
      <c r="AV70" s="50">
        <f t="shared" si="31"/>
        <v>51.71522151353215</v>
      </c>
      <c r="AW70" s="50">
        <f t="shared" si="31"/>
        <v>66.41604010025063</v>
      </c>
      <c r="AX70" s="50">
        <f t="shared" si="31"/>
        <v>12.99242424242424</v>
      </c>
      <c r="AY70" s="50">
        <f t="shared" si="31"/>
        <v>62</v>
      </c>
      <c r="AZ70" s="50">
        <f t="shared" si="31"/>
        <v>87.27569331158239</v>
      </c>
      <c r="BA70" s="50">
        <f t="shared" si="31"/>
        <v>106.6066066066066</v>
      </c>
      <c r="BB70" s="50">
        <f t="shared" si="31"/>
        <v>78.43137254901961</v>
      </c>
      <c r="BC70" s="50">
        <f t="shared" si="32"/>
        <v>92.51204890090513</v>
      </c>
      <c r="BD70" s="5">
        <v>37561</v>
      </c>
    </row>
    <row r="71" spans="1:56" ht="11.25">
      <c r="A71" s="5">
        <v>39326</v>
      </c>
      <c r="B71" s="1">
        <v>4106</v>
      </c>
      <c r="C71" s="66">
        <v>0.52</v>
      </c>
      <c r="D71" s="66">
        <v>0.633</v>
      </c>
      <c r="E71" s="66">
        <v>0.549</v>
      </c>
      <c r="F71" s="49">
        <v>26.2</v>
      </c>
      <c r="G71" s="1">
        <v>39700</v>
      </c>
      <c r="H71" s="7">
        <v>10500</v>
      </c>
      <c r="I71" s="49">
        <v>260.09</v>
      </c>
      <c r="J71" s="1">
        <v>24</v>
      </c>
      <c r="K71" s="1">
        <v>30</v>
      </c>
      <c r="L71" s="1">
        <v>0.53</v>
      </c>
      <c r="M71" s="1">
        <v>100</v>
      </c>
      <c r="N71" s="1">
        <v>140</v>
      </c>
      <c r="O71" s="1">
        <v>0.38</v>
      </c>
      <c r="P71" s="1">
        <v>0.5</v>
      </c>
      <c r="Q71" s="1">
        <v>3.2</v>
      </c>
      <c r="R71" s="1">
        <v>3</v>
      </c>
      <c r="S71" s="1">
        <v>2.3</v>
      </c>
      <c r="T71" s="1">
        <v>60</v>
      </c>
      <c r="U71" s="1">
        <v>2.65</v>
      </c>
      <c r="V71" s="9">
        <v>34.3</v>
      </c>
      <c r="W71" s="1">
        <v>15.5</v>
      </c>
      <c r="X71" s="1">
        <v>5.35</v>
      </c>
      <c r="Y71" s="1">
        <v>7.1</v>
      </c>
      <c r="Z71" s="1">
        <v>3.6</v>
      </c>
      <c r="AA71" s="1">
        <v>23.245</v>
      </c>
      <c r="AC71" s="5">
        <v>39326</v>
      </c>
      <c r="AD71" s="50">
        <f>+((B71/AA71)/$AD$93)*100</f>
        <v>64.77219100258364</v>
      </c>
      <c r="AE71" s="50">
        <f>(C71/$AE$93)*100</f>
        <v>0.39299539170506914</v>
      </c>
      <c r="AF71" s="50">
        <f t="shared" si="27"/>
        <v>170.6199460916442</v>
      </c>
      <c r="AG71" s="50">
        <f t="shared" si="27"/>
        <v>160.99706744868035</v>
      </c>
      <c r="AH71" s="50">
        <f t="shared" si="28"/>
        <v>135.04851868795046</v>
      </c>
      <c r="AI71" s="50">
        <f t="shared" si="30"/>
        <v>112.7840909090909</v>
      </c>
      <c r="AJ71" s="50">
        <f t="shared" si="30"/>
        <v>161.53846153846155</v>
      </c>
      <c r="AK71" s="50">
        <f t="shared" si="30"/>
        <v>114.36046255990853</v>
      </c>
      <c r="AL71" s="50">
        <f t="shared" si="30"/>
        <v>120</v>
      </c>
      <c r="AM71" s="50">
        <f t="shared" si="30"/>
        <v>85.71428571428571</v>
      </c>
      <c r="AN71" s="50">
        <f t="shared" si="30"/>
        <v>103.92156862745098</v>
      </c>
      <c r="AO71" s="50">
        <f t="shared" si="30"/>
        <v>113.63636363636364</v>
      </c>
      <c r="AP71" s="50">
        <f t="shared" si="30"/>
        <v>128.44036697247705</v>
      </c>
      <c r="AQ71" s="50">
        <f t="shared" si="30"/>
        <v>115.15151515151514</v>
      </c>
      <c r="AR71" s="50">
        <f t="shared" si="30"/>
        <v>238.0952380952381</v>
      </c>
      <c r="AS71" s="50">
        <f t="shared" si="31"/>
        <v>140.35087719298247</v>
      </c>
      <c r="AT71" s="50">
        <f t="shared" si="31"/>
        <v>103.09278350515463</v>
      </c>
      <c r="AU71" s="50">
        <f t="shared" si="31"/>
        <v>92.36947791164657</v>
      </c>
      <c r="AV71" s="50">
        <f t="shared" si="31"/>
        <v>51.71522151353215</v>
      </c>
      <c r="AW71" s="50">
        <f t="shared" si="31"/>
        <v>66.41604010025063</v>
      </c>
      <c r="AX71" s="50">
        <f t="shared" si="31"/>
        <v>12.99242424242424</v>
      </c>
      <c r="AY71" s="50">
        <f t="shared" si="31"/>
        <v>62</v>
      </c>
      <c r="AZ71" s="50">
        <f t="shared" si="31"/>
        <v>87.27569331158239</v>
      </c>
      <c r="BA71" s="50">
        <f t="shared" si="31"/>
        <v>106.6066066066066</v>
      </c>
      <c r="BB71" s="50">
        <f t="shared" si="31"/>
        <v>78.43137254901961</v>
      </c>
      <c r="BC71" s="50">
        <f t="shared" si="32"/>
        <v>91.08185415931978</v>
      </c>
      <c r="BD71" s="5"/>
    </row>
    <row r="72" spans="1:56" ht="11.25">
      <c r="A72" s="5">
        <v>39356</v>
      </c>
      <c r="B72" s="1">
        <v>4106</v>
      </c>
      <c r="C72" s="66">
        <v>0.542</v>
      </c>
      <c r="D72" s="66">
        <v>0.653</v>
      </c>
      <c r="E72" s="66">
        <v>0.548</v>
      </c>
      <c r="F72" s="49">
        <v>26.2</v>
      </c>
      <c r="G72" s="1">
        <v>39700</v>
      </c>
      <c r="H72" s="7">
        <v>10500</v>
      </c>
      <c r="I72" s="49">
        <v>250.32</v>
      </c>
      <c r="J72" s="1">
        <v>24</v>
      </c>
      <c r="K72" s="1">
        <v>30</v>
      </c>
      <c r="L72" s="1">
        <v>0.77</v>
      </c>
      <c r="M72" s="1">
        <v>118</v>
      </c>
      <c r="N72" s="1">
        <v>140</v>
      </c>
      <c r="O72" s="1">
        <v>0.38</v>
      </c>
      <c r="P72" s="1">
        <v>0.5</v>
      </c>
      <c r="Q72" s="1">
        <v>3.2</v>
      </c>
      <c r="R72" s="1">
        <v>3</v>
      </c>
      <c r="S72" s="1">
        <v>2.3</v>
      </c>
      <c r="T72" s="1">
        <v>60</v>
      </c>
      <c r="U72" s="1">
        <v>2.65</v>
      </c>
      <c r="V72" s="9">
        <v>34.3</v>
      </c>
      <c r="W72" s="1">
        <v>15.5</v>
      </c>
      <c r="X72" s="1">
        <v>5.35</v>
      </c>
      <c r="Y72" s="1">
        <v>7.1</v>
      </c>
      <c r="Z72" s="1">
        <v>3.6</v>
      </c>
      <c r="AA72" s="1">
        <v>22.261</v>
      </c>
      <c r="AC72" s="5">
        <v>39356</v>
      </c>
      <c r="AD72" s="50">
        <f>+((B72/AA72)/$AD$93)*100</f>
        <v>67.63530748192161</v>
      </c>
      <c r="AE72" s="50">
        <f>(C72/$AE$93)*100</f>
        <v>0.40962211981566826</v>
      </c>
      <c r="AF72" s="50">
        <f t="shared" si="27"/>
        <v>176.01078167115904</v>
      </c>
      <c r="AG72" s="50">
        <f t="shared" si="27"/>
        <v>160.70381231671556</v>
      </c>
      <c r="AH72" s="50">
        <f t="shared" si="28"/>
        <v>141.0180502628547</v>
      </c>
      <c r="AI72" s="50">
        <f t="shared" si="30"/>
        <v>112.7840909090909</v>
      </c>
      <c r="AJ72" s="50">
        <f t="shared" si="30"/>
        <v>161.53846153846155</v>
      </c>
      <c r="AK72" s="50">
        <f t="shared" si="30"/>
        <v>110.0646352723915</v>
      </c>
      <c r="AL72" s="50">
        <f t="shared" si="30"/>
        <v>120</v>
      </c>
      <c r="AM72" s="50">
        <f t="shared" si="30"/>
        <v>85.71428571428571</v>
      </c>
      <c r="AN72" s="50">
        <f t="shared" si="30"/>
        <v>150.98039215686273</v>
      </c>
      <c r="AO72" s="50">
        <f t="shared" si="30"/>
        <v>134.0909090909091</v>
      </c>
      <c r="AP72" s="50">
        <f t="shared" si="30"/>
        <v>128.44036697247705</v>
      </c>
      <c r="AQ72" s="50">
        <f t="shared" si="30"/>
        <v>115.15151515151514</v>
      </c>
      <c r="AR72" s="50">
        <f t="shared" si="30"/>
        <v>238.0952380952381</v>
      </c>
      <c r="AS72" s="50">
        <f t="shared" si="31"/>
        <v>140.35087719298247</v>
      </c>
      <c r="AT72" s="50">
        <f t="shared" si="31"/>
        <v>103.09278350515463</v>
      </c>
      <c r="AU72" s="50">
        <f t="shared" si="31"/>
        <v>92.36947791164657</v>
      </c>
      <c r="AV72" s="50">
        <f t="shared" si="31"/>
        <v>51.71522151353215</v>
      </c>
      <c r="AW72" s="50">
        <f t="shared" si="31"/>
        <v>66.41604010025063</v>
      </c>
      <c r="AX72" s="50">
        <f t="shared" si="31"/>
        <v>12.99242424242424</v>
      </c>
      <c r="AY72" s="50">
        <f t="shared" si="31"/>
        <v>62</v>
      </c>
      <c r="AZ72" s="50">
        <f t="shared" si="31"/>
        <v>87.27569331158239</v>
      </c>
      <c r="BA72" s="50">
        <f t="shared" si="31"/>
        <v>106.6066066066066</v>
      </c>
      <c r="BB72" s="50">
        <f t="shared" si="31"/>
        <v>78.43137254901961</v>
      </c>
      <c r="BC72" s="50">
        <f t="shared" si="32"/>
        <v>87.22620586967595</v>
      </c>
      <c r="BD72" s="5"/>
    </row>
    <row r="73" spans="1:56" ht="9.75">
      <c r="A73" s="5">
        <v>39387</v>
      </c>
      <c r="B73" s="1">
        <v>4106</v>
      </c>
      <c r="C73" s="1">
        <v>0.548</v>
      </c>
      <c r="D73" s="1">
        <v>0.759</v>
      </c>
      <c r="E73" s="49">
        <v>0.565</v>
      </c>
      <c r="F73" s="49">
        <v>26.2</v>
      </c>
      <c r="G73" s="1">
        <v>39700</v>
      </c>
      <c r="H73" s="7">
        <v>10500</v>
      </c>
      <c r="I73" s="49">
        <v>247.03</v>
      </c>
      <c r="J73" s="1">
        <v>24</v>
      </c>
      <c r="K73" s="1">
        <v>30</v>
      </c>
      <c r="L73" s="1">
        <v>0.77</v>
      </c>
      <c r="M73" s="1">
        <v>118</v>
      </c>
      <c r="N73" s="1">
        <v>140</v>
      </c>
      <c r="O73" s="1">
        <v>0.38</v>
      </c>
      <c r="P73" s="1">
        <v>0.5</v>
      </c>
      <c r="Q73" s="1">
        <v>3.2</v>
      </c>
      <c r="R73" s="1">
        <v>3</v>
      </c>
      <c r="S73" s="1">
        <v>2.3</v>
      </c>
      <c r="T73" s="1">
        <v>60</v>
      </c>
      <c r="U73" s="1">
        <v>2.65</v>
      </c>
      <c r="V73" s="9">
        <v>34.3</v>
      </c>
      <c r="W73" s="1">
        <v>15.5</v>
      </c>
      <c r="X73" s="1">
        <v>5.35</v>
      </c>
      <c r="Y73" s="1">
        <v>7.1</v>
      </c>
      <c r="Z73" s="1">
        <v>3.6</v>
      </c>
      <c r="AA73" s="1">
        <v>21.975</v>
      </c>
      <c r="AC73" s="5">
        <v>39387</v>
      </c>
      <c r="AD73" s="50">
        <f aca="true" t="shared" si="33" ref="AD73:AD78">+((B73/AA73)*100)/($B$41/$AA$41)</f>
        <v>221.79374236050478</v>
      </c>
      <c r="AE73" s="50">
        <f t="shared" si="27"/>
        <v>167.07317073170734</v>
      </c>
      <c r="AF73" s="50">
        <f t="shared" si="27"/>
        <v>204.58221024258762</v>
      </c>
      <c r="AG73" s="50">
        <f t="shared" si="27"/>
        <v>165.68914956011727</v>
      </c>
      <c r="AH73" s="50">
        <f t="shared" si="28"/>
        <v>142.85337050745883</v>
      </c>
      <c r="AI73" s="50">
        <f t="shared" si="30"/>
        <v>112.7840909090909</v>
      </c>
      <c r="AJ73" s="50">
        <f t="shared" si="30"/>
        <v>161.53846153846155</v>
      </c>
      <c r="AK73" s="50">
        <f t="shared" si="30"/>
        <v>108.61803631886734</v>
      </c>
      <c r="AL73" s="50">
        <f t="shared" si="30"/>
        <v>120</v>
      </c>
      <c r="AM73" s="50">
        <f t="shared" si="30"/>
        <v>85.71428571428571</v>
      </c>
      <c r="AN73" s="50">
        <f t="shared" si="30"/>
        <v>150.98039215686273</v>
      </c>
      <c r="AO73" s="50">
        <f t="shared" si="30"/>
        <v>134.0909090909091</v>
      </c>
      <c r="AP73" s="50">
        <f t="shared" si="30"/>
        <v>128.44036697247705</v>
      </c>
      <c r="AQ73" s="50">
        <f t="shared" si="30"/>
        <v>115.15151515151514</v>
      </c>
      <c r="AR73" s="50">
        <f t="shared" si="30"/>
        <v>238.0952380952381</v>
      </c>
      <c r="AS73" s="50">
        <f t="shared" si="31"/>
        <v>140.35087719298247</v>
      </c>
      <c r="AT73" s="50">
        <f t="shared" si="31"/>
        <v>103.09278350515463</v>
      </c>
      <c r="AU73" s="50">
        <f t="shared" si="31"/>
        <v>92.36947791164657</v>
      </c>
      <c r="AV73" s="50">
        <f t="shared" si="31"/>
        <v>51.71522151353215</v>
      </c>
      <c r="AW73" s="50">
        <f t="shared" si="31"/>
        <v>66.41604010025063</v>
      </c>
      <c r="AX73" s="50">
        <f t="shared" si="31"/>
        <v>12.99242424242424</v>
      </c>
      <c r="AY73" s="50">
        <f t="shared" si="31"/>
        <v>62</v>
      </c>
      <c r="AZ73" s="50">
        <f t="shared" si="31"/>
        <v>87.27569331158239</v>
      </c>
      <c r="BA73" s="50">
        <f t="shared" si="31"/>
        <v>106.6066066066066</v>
      </c>
      <c r="BB73" s="50">
        <f t="shared" si="31"/>
        <v>78.43137254901961</v>
      </c>
      <c r="BC73" s="50">
        <f t="shared" si="32"/>
        <v>86.10556012695427</v>
      </c>
      <c r="BD73" s="5"/>
    </row>
    <row r="74" spans="1:56" ht="9.75">
      <c r="A74" s="5">
        <v>39417</v>
      </c>
      <c r="B74" s="1">
        <v>4106</v>
      </c>
      <c r="C74" s="1">
        <v>0.604</v>
      </c>
      <c r="D74" s="1">
        <v>0.817</v>
      </c>
      <c r="E74" s="49">
        <v>0.618</v>
      </c>
      <c r="F74" s="49">
        <v>29.3</v>
      </c>
      <c r="G74" s="1">
        <v>39700</v>
      </c>
      <c r="H74" s="7">
        <v>10500</v>
      </c>
      <c r="I74" s="49">
        <v>247.09</v>
      </c>
      <c r="J74" s="1">
        <v>24</v>
      </c>
      <c r="K74" s="1">
        <v>30</v>
      </c>
      <c r="L74" s="1">
        <v>0.77</v>
      </c>
      <c r="M74" s="1">
        <v>118</v>
      </c>
      <c r="N74" s="1">
        <v>140</v>
      </c>
      <c r="O74" s="1">
        <v>0.38</v>
      </c>
      <c r="P74" s="1">
        <v>0.5</v>
      </c>
      <c r="Q74" s="1">
        <v>3.2</v>
      </c>
      <c r="R74" s="1">
        <v>3.5</v>
      </c>
      <c r="S74" s="1">
        <v>2.3</v>
      </c>
      <c r="T74" s="1">
        <v>60</v>
      </c>
      <c r="U74" s="1">
        <v>2.65</v>
      </c>
      <c r="V74" s="9">
        <v>34.3</v>
      </c>
      <c r="W74" s="1">
        <v>15.5</v>
      </c>
      <c r="X74" s="1">
        <v>5.35</v>
      </c>
      <c r="Y74" s="1">
        <v>7.1</v>
      </c>
      <c r="Z74" s="1">
        <v>3.6</v>
      </c>
      <c r="AA74" s="1">
        <v>21.69</v>
      </c>
      <c r="AC74" s="5">
        <v>39417</v>
      </c>
      <c r="AD74" s="50">
        <f t="shared" si="33"/>
        <v>224.70804464601625</v>
      </c>
      <c r="AE74" s="50">
        <f aca="true" t="shared" si="34" ref="AE74:AG78">+(C74*100)/C$41</f>
        <v>184.14634146341461</v>
      </c>
      <c r="AF74" s="50">
        <f t="shared" si="34"/>
        <v>220.21563342318058</v>
      </c>
      <c r="AG74" s="50">
        <f t="shared" si="34"/>
        <v>181.2316715542522</v>
      </c>
      <c r="AH74" s="50">
        <f>+((F74/AA74)*100)/($F$41/$AA$41)</f>
        <v>161.85501204553273</v>
      </c>
      <c r="AI74" s="50">
        <f aca="true" t="shared" si="35" ref="AI74:AR78">+(G74*100)/G$41</f>
        <v>112.7840909090909</v>
      </c>
      <c r="AJ74" s="50">
        <f t="shared" si="35"/>
        <v>161.53846153846155</v>
      </c>
      <c r="AK74" s="50">
        <f t="shared" si="35"/>
        <v>108.64441806270061</v>
      </c>
      <c r="AL74" s="50">
        <f t="shared" si="35"/>
        <v>120</v>
      </c>
      <c r="AM74" s="50">
        <f t="shared" si="35"/>
        <v>85.71428571428571</v>
      </c>
      <c r="AN74" s="50">
        <f t="shared" si="35"/>
        <v>150.98039215686273</v>
      </c>
      <c r="AO74" s="50">
        <f t="shared" si="35"/>
        <v>134.0909090909091</v>
      </c>
      <c r="AP74" s="50">
        <f t="shared" si="35"/>
        <v>128.44036697247705</v>
      </c>
      <c r="AQ74" s="50">
        <f t="shared" si="35"/>
        <v>115.15151515151514</v>
      </c>
      <c r="AR74" s="50">
        <f t="shared" si="35"/>
        <v>238.0952380952381</v>
      </c>
      <c r="AS74" s="50">
        <f aca="true" t="shared" si="36" ref="AS74:BB78">+(Q74*100)/Q$41</f>
        <v>140.35087719298247</v>
      </c>
      <c r="AT74" s="50">
        <f t="shared" si="36"/>
        <v>120.27491408934708</v>
      </c>
      <c r="AU74" s="50">
        <f t="shared" si="36"/>
        <v>92.36947791164657</v>
      </c>
      <c r="AV74" s="50">
        <f t="shared" si="36"/>
        <v>51.71522151353215</v>
      </c>
      <c r="AW74" s="50">
        <f t="shared" si="36"/>
        <v>66.41604010025063</v>
      </c>
      <c r="AX74" s="50">
        <f t="shared" si="36"/>
        <v>12.99242424242424</v>
      </c>
      <c r="AY74" s="50">
        <f t="shared" si="36"/>
        <v>62</v>
      </c>
      <c r="AZ74" s="50">
        <f t="shared" si="36"/>
        <v>87.27569331158239</v>
      </c>
      <c r="BA74" s="50">
        <f t="shared" si="36"/>
        <v>106.6066066066066</v>
      </c>
      <c r="BB74" s="50">
        <f t="shared" si="36"/>
        <v>78.43137254901961</v>
      </c>
      <c r="BC74" s="50">
        <f t="shared" si="32"/>
        <v>84.98883272599036</v>
      </c>
      <c r="BD74" s="5"/>
    </row>
    <row r="75" spans="1:56" ht="9.75">
      <c r="A75" s="5">
        <v>39448</v>
      </c>
      <c r="B75" s="1">
        <v>4605.8</v>
      </c>
      <c r="C75" s="1">
        <v>0.76</v>
      </c>
      <c r="D75" s="1">
        <v>1.022</v>
      </c>
      <c r="E75" s="49">
        <v>0.638</v>
      </c>
      <c r="F75" s="49">
        <v>29.3</v>
      </c>
      <c r="G75" s="1">
        <v>39700</v>
      </c>
      <c r="H75" s="7">
        <v>10500</v>
      </c>
      <c r="I75" s="49">
        <v>245.18</v>
      </c>
      <c r="J75" s="1">
        <v>24</v>
      </c>
      <c r="K75" s="1">
        <v>30</v>
      </c>
      <c r="L75" s="1">
        <v>0.77</v>
      </c>
      <c r="M75" s="1">
        <v>118</v>
      </c>
      <c r="N75" s="1">
        <v>140</v>
      </c>
      <c r="O75" s="1">
        <v>0.38</v>
      </c>
      <c r="P75" s="1">
        <v>0.5</v>
      </c>
      <c r="Q75" s="1">
        <v>3.2</v>
      </c>
      <c r="R75" s="1">
        <v>4.5</v>
      </c>
      <c r="S75" s="1">
        <v>3.08</v>
      </c>
      <c r="T75" s="1">
        <v>55</v>
      </c>
      <c r="U75" s="1">
        <v>2.65</v>
      </c>
      <c r="V75" s="9">
        <v>34.3</v>
      </c>
      <c r="W75" s="1">
        <v>15</v>
      </c>
      <c r="X75" s="1">
        <v>7.15</v>
      </c>
      <c r="Y75" s="1">
        <v>6.44</v>
      </c>
      <c r="Z75" s="1">
        <v>5.39</v>
      </c>
      <c r="AA75" s="1">
        <v>21.2</v>
      </c>
      <c r="AC75" s="5">
        <v>39448</v>
      </c>
      <c r="AD75" s="50">
        <f t="shared" si="33"/>
        <v>257.88640149188245</v>
      </c>
      <c r="AE75" s="50">
        <f t="shared" si="34"/>
        <v>231.7073170731707</v>
      </c>
      <c r="AF75" s="50">
        <f t="shared" si="34"/>
        <v>275.47169811320754</v>
      </c>
      <c r="AG75" s="50">
        <f t="shared" si="34"/>
        <v>187.09677419354838</v>
      </c>
      <c r="AH75" s="50">
        <f>+((F75/AA75)*100)/($F$41/$AA$41)</f>
        <v>165.59600053149083</v>
      </c>
      <c r="AI75" s="50">
        <f t="shared" si="35"/>
        <v>112.7840909090909</v>
      </c>
      <c r="AJ75" s="50">
        <f t="shared" si="35"/>
        <v>161.53846153846155</v>
      </c>
      <c r="AK75" s="50">
        <f t="shared" si="35"/>
        <v>107.80459921734159</v>
      </c>
      <c r="AL75" s="50">
        <f t="shared" si="35"/>
        <v>120</v>
      </c>
      <c r="AM75" s="50">
        <f t="shared" si="35"/>
        <v>85.71428571428571</v>
      </c>
      <c r="AN75" s="50">
        <f t="shared" si="35"/>
        <v>150.98039215686273</v>
      </c>
      <c r="AO75" s="50">
        <f t="shared" si="35"/>
        <v>134.0909090909091</v>
      </c>
      <c r="AP75" s="50">
        <f t="shared" si="35"/>
        <v>128.44036697247705</v>
      </c>
      <c r="AQ75" s="50">
        <f t="shared" si="35"/>
        <v>115.15151515151514</v>
      </c>
      <c r="AR75" s="50">
        <f t="shared" si="35"/>
        <v>238.0952380952381</v>
      </c>
      <c r="AS75" s="50">
        <f t="shared" si="36"/>
        <v>140.35087719298247</v>
      </c>
      <c r="AT75" s="50">
        <f t="shared" si="36"/>
        <v>154.63917525773195</v>
      </c>
      <c r="AU75" s="50">
        <f t="shared" si="36"/>
        <v>123.69477911646585</v>
      </c>
      <c r="AV75" s="50">
        <f t="shared" si="36"/>
        <v>47.4056197207378</v>
      </c>
      <c r="AW75" s="50">
        <f t="shared" si="36"/>
        <v>66.41604010025063</v>
      </c>
      <c r="AX75" s="50">
        <f t="shared" si="36"/>
        <v>12.99242424242424</v>
      </c>
      <c r="AY75" s="50">
        <f t="shared" si="36"/>
        <v>60</v>
      </c>
      <c r="AZ75" s="50">
        <f t="shared" si="36"/>
        <v>116.6394779771615</v>
      </c>
      <c r="BA75" s="50">
        <f t="shared" si="36"/>
        <v>96.69669669669669</v>
      </c>
      <c r="BB75" s="50">
        <f t="shared" si="36"/>
        <v>117.42919389978213</v>
      </c>
      <c r="BC75" s="50">
        <f t="shared" si="32"/>
        <v>83.06884526468399</v>
      </c>
      <c r="BD75" s="5"/>
    </row>
    <row r="76" spans="1:56" ht="9.75">
      <c r="A76" s="5">
        <v>39479</v>
      </c>
      <c r="B76" s="1">
        <v>4605.8</v>
      </c>
      <c r="C76" s="1">
        <v>0.855</v>
      </c>
      <c r="D76" s="1">
        <v>1.1</v>
      </c>
      <c r="E76" s="49">
        <v>0.635</v>
      </c>
      <c r="F76" s="49">
        <v>29.3</v>
      </c>
      <c r="G76" s="1">
        <v>39700</v>
      </c>
      <c r="H76" s="7">
        <v>10500</v>
      </c>
      <c r="I76" s="49">
        <v>243.68</v>
      </c>
      <c r="J76" s="1">
        <v>24</v>
      </c>
      <c r="K76" s="1">
        <v>30</v>
      </c>
      <c r="L76" s="1">
        <v>0.77</v>
      </c>
      <c r="M76" s="1">
        <v>118</v>
      </c>
      <c r="N76" s="1">
        <v>140</v>
      </c>
      <c r="O76" s="1">
        <v>0.38</v>
      </c>
      <c r="P76" s="1">
        <v>0.5</v>
      </c>
      <c r="Q76" s="1">
        <v>3.2</v>
      </c>
      <c r="R76" s="1">
        <v>7</v>
      </c>
      <c r="S76" s="1">
        <v>3.08</v>
      </c>
      <c r="T76" s="1">
        <v>55</v>
      </c>
      <c r="U76" s="1">
        <v>2.65</v>
      </c>
      <c r="V76" s="9">
        <v>34.3</v>
      </c>
      <c r="W76" s="1">
        <v>15</v>
      </c>
      <c r="X76" s="1">
        <v>7.15</v>
      </c>
      <c r="Y76" s="1">
        <v>6.44</v>
      </c>
      <c r="Z76" s="1">
        <v>5.39</v>
      </c>
      <c r="AA76" s="1">
        <v>20.937</v>
      </c>
      <c r="AC76" s="5">
        <v>39479</v>
      </c>
      <c r="AD76" s="50">
        <f t="shared" si="33"/>
        <v>261.125839978407</v>
      </c>
      <c r="AE76" s="50">
        <f t="shared" si="34"/>
        <v>260.6707317073171</v>
      </c>
      <c r="AF76" s="50">
        <f t="shared" si="34"/>
        <v>296.4959568733154</v>
      </c>
      <c r="AG76" s="50">
        <f t="shared" si="34"/>
        <v>186.21700879765393</v>
      </c>
      <c r="AH76" s="50">
        <f>+((F76/AA76)*100)/($F$41/$AA$41)</f>
        <v>167.67613369955606</v>
      </c>
      <c r="AI76" s="50">
        <f t="shared" si="35"/>
        <v>112.7840909090909</v>
      </c>
      <c r="AJ76" s="50">
        <f t="shared" si="35"/>
        <v>161.53846153846155</v>
      </c>
      <c r="AK76" s="50">
        <f t="shared" si="35"/>
        <v>107.14505562150991</v>
      </c>
      <c r="AL76" s="50">
        <f t="shared" si="35"/>
        <v>120</v>
      </c>
      <c r="AM76" s="50">
        <f t="shared" si="35"/>
        <v>85.71428571428571</v>
      </c>
      <c r="AN76" s="50">
        <f t="shared" si="35"/>
        <v>150.98039215686273</v>
      </c>
      <c r="AO76" s="50">
        <f t="shared" si="35"/>
        <v>134.0909090909091</v>
      </c>
      <c r="AP76" s="50">
        <f t="shared" si="35"/>
        <v>128.44036697247705</v>
      </c>
      <c r="AQ76" s="50">
        <f t="shared" si="35"/>
        <v>115.15151515151514</v>
      </c>
      <c r="AR76" s="50">
        <f t="shared" si="35"/>
        <v>238.0952380952381</v>
      </c>
      <c r="AS76" s="50">
        <f t="shared" si="36"/>
        <v>140.35087719298247</v>
      </c>
      <c r="AT76" s="50">
        <f t="shared" si="36"/>
        <v>240.54982817869416</v>
      </c>
      <c r="AU76" s="50">
        <f t="shared" si="36"/>
        <v>123.69477911646585</v>
      </c>
      <c r="AV76" s="50">
        <f t="shared" si="36"/>
        <v>47.4056197207378</v>
      </c>
      <c r="AW76" s="50">
        <f t="shared" si="36"/>
        <v>66.41604010025063</v>
      </c>
      <c r="AX76" s="50">
        <f t="shared" si="36"/>
        <v>12.99242424242424</v>
      </c>
      <c r="AY76" s="50">
        <f t="shared" si="36"/>
        <v>60</v>
      </c>
      <c r="AZ76" s="50">
        <f t="shared" si="36"/>
        <v>116.6394779771615</v>
      </c>
      <c r="BA76" s="50">
        <f t="shared" si="36"/>
        <v>96.69669669669669</v>
      </c>
      <c r="BB76" s="50">
        <f t="shared" si="36"/>
        <v>117.42919389978213</v>
      </c>
      <c r="BC76" s="50">
        <f t="shared" si="32"/>
        <v>82.03832138239098</v>
      </c>
      <c r="BD76" s="5"/>
    </row>
    <row r="77" spans="1:56" ht="9.75">
      <c r="A77" s="5">
        <v>39508</v>
      </c>
      <c r="B77" s="1">
        <v>4605.8</v>
      </c>
      <c r="C77" s="1">
        <v>0.964</v>
      </c>
      <c r="D77" s="1">
        <v>1.29</v>
      </c>
      <c r="E77" s="49">
        <v>0.647</v>
      </c>
      <c r="F77" s="49">
        <v>30</v>
      </c>
      <c r="G77" s="1">
        <v>39700</v>
      </c>
      <c r="H77" s="7">
        <v>10500</v>
      </c>
      <c r="I77" s="49">
        <v>243.52</v>
      </c>
      <c r="J77" s="1">
        <v>24</v>
      </c>
      <c r="K77" s="1">
        <v>30</v>
      </c>
      <c r="L77" s="1">
        <v>0.77</v>
      </c>
      <c r="M77" s="1">
        <v>118</v>
      </c>
      <c r="N77" s="1">
        <v>140</v>
      </c>
      <c r="O77" s="1">
        <v>0.38</v>
      </c>
      <c r="P77" s="1">
        <v>0.5</v>
      </c>
      <c r="Q77" s="1">
        <v>3.2</v>
      </c>
      <c r="R77" s="1">
        <v>7</v>
      </c>
      <c r="S77" s="1">
        <v>3.08</v>
      </c>
      <c r="T77" s="1">
        <v>55</v>
      </c>
      <c r="U77" s="1">
        <v>2.65</v>
      </c>
      <c r="V77" s="9">
        <v>34.3</v>
      </c>
      <c r="W77" s="1">
        <v>15</v>
      </c>
      <c r="X77" s="1">
        <v>7.15</v>
      </c>
      <c r="Y77" s="1">
        <v>6.44</v>
      </c>
      <c r="Z77" s="1">
        <v>5.39</v>
      </c>
      <c r="AA77" s="1">
        <v>20.626</v>
      </c>
      <c r="AC77" s="5">
        <v>39508</v>
      </c>
      <c r="AD77" s="50">
        <f t="shared" si="33"/>
        <v>265.06311023116007</v>
      </c>
      <c r="AE77" s="50">
        <f t="shared" si="34"/>
        <v>293.9024390243902</v>
      </c>
      <c r="AF77" s="50">
        <f t="shared" si="34"/>
        <v>347.7088948787062</v>
      </c>
      <c r="AG77" s="50">
        <f t="shared" si="34"/>
        <v>189.73607038123166</v>
      </c>
      <c r="AH77" s="50">
        <f>+((F77/AA77)*100)/($F$41/$AA$41)</f>
        <v>174.27067983387573</v>
      </c>
      <c r="AI77" s="50">
        <f t="shared" si="35"/>
        <v>112.7840909090909</v>
      </c>
      <c r="AJ77" s="50">
        <f t="shared" si="35"/>
        <v>161.53846153846155</v>
      </c>
      <c r="AK77" s="50">
        <f t="shared" si="35"/>
        <v>107.07470430462119</v>
      </c>
      <c r="AL77" s="50">
        <f t="shared" si="35"/>
        <v>120</v>
      </c>
      <c r="AM77" s="50">
        <f t="shared" si="35"/>
        <v>85.71428571428571</v>
      </c>
      <c r="AN77" s="50">
        <f t="shared" si="35"/>
        <v>150.98039215686273</v>
      </c>
      <c r="AO77" s="50">
        <f t="shared" si="35"/>
        <v>134.0909090909091</v>
      </c>
      <c r="AP77" s="50">
        <f t="shared" si="35"/>
        <v>128.44036697247705</v>
      </c>
      <c r="AQ77" s="50">
        <f t="shared" si="35"/>
        <v>115.15151515151514</v>
      </c>
      <c r="AR77" s="50">
        <f t="shared" si="35"/>
        <v>238.0952380952381</v>
      </c>
      <c r="AS77" s="50">
        <f t="shared" si="36"/>
        <v>140.35087719298247</v>
      </c>
      <c r="AT77" s="50">
        <f t="shared" si="36"/>
        <v>240.54982817869416</v>
      </c>
      <c r="AU77" s="50">
        <f t="shared" si="36"/>
        <v>123.69477911646585</v>
      </c>
      <c r="AV77" s="50">
        <f t="shared" si="36"/>
        <v>47.4056197207378</v>
      </c>
      <c r="AW77" s="50">
        <f t="shared" si="36"/>
        <v>66.41604010025063</v>
      </c>
      <c r="AX77" s="50">
        <f t="shared" si="36"/>
        <v>12.99242424242424</v>
      </c>
      <c r="AY77" s="50">
        <f t="shared" si="36"/>
        <v>60</v>
      </c>
      <c r="AZ77" s="50">
        <f t="shared" si="36"/>
        <v>116.6394779771615</v>
      </c>
      <c r="BA77" s="50">
        <f t="shared" si="36"/>
        <v>96.69669669669669</v>
      </c>
      <c r="BB77" s="50">
        <f t="shared" si="36"/>
        <v>117.42919389978213</v>
      </c>
      <c r="BC77" s="50">
        <f t="shared" si="32"/>
        <v>80.81971709572508</v>
      </c>
      <c r="BD77" s="5"/>
    </row>
    <row r="78" spans="1:56" ht="9.75">
      <c r="A78" s="5">
        <v>39539</v>
      </c>
      <c r="B78" s="1">
        <v>4605.8</v>
      </c>
      <c r="C78" s="1">
        <v>1.13</v>
      </c>
      <c r="D78" s="1">
        <v>1.547</v>
      </c>
      <c r="E78" s="49">
        <v>0.717</v>
      </c>
      <c r="F78" s="49">
        <v>30</v>
      </c>
      <c r="G78" s="1">
        <v>39700</v>
      </c>
      <c r="H78" s="1">
        <v>9820</v>
      </c>
      <c r="I78" s="49">
        <v>236.45</v>
      </c>
      <c r="J78" s="1">
        <v>24</v>
      </c>
      <c r="K78" s="1">
        <v>40</v>
      </c>
      <c r="L78" s="1">
        <v>0.77</v>
      </c>
      <c r="M78" s="1">
        <v>118</v>
      </c>
      <c r="N78" s="1">
        <v>140</v>
      </c>
      <c r="O78" s="1">
        <v>0.38</v>
      </c>
      <c r="P78" s="1">
        <v>0.5</v>
      </c>
      <c r="Q78" s="1">
        <v>3.2</v>
      </c>
      <c r="R78" s="1">
        <v>8.9</v>
      </c>
      <c r="S78" s="1">
        <v>3.08</v>
      </c>
      <c r="T78" s="1">
        <v>55</v>
      </c>
      <c r="U78" s="1">
        <v>2.65</v>
      </c>
      <c r="V78" s="1">
        <v>35</v>
      </c>
      <c r="W78" s="1">
        <v>15</v>
      </c>
      <c r="X78" s="1">
        <v>7.15</v>
      </c>
      <c r="Y78" s="1">
        <v>6.44</v>
      </c>
      <c r="Z78" s="1">
        <v>5.39</v>
      </c>
      <c r="AA78" s="1">
        <v>19.933</v>
      </c>
      <c r="AC78" s="5">
        <v>39539</v>
      </c>
      <c r="AD78" s="50">
        <f t="shared" si="33"/>
        <v>274.27841828264224</v>
      </c>
      <c r="AE78" s="50">
        <f t="shared" si="34"/>
        <v>344.51219512195115</v>
      </c>
      <c r="AF78" s="50">
        <f t="shared" si="34"/>
        <v>416.9811320754717</v>
      </c>
      <c r="AG78" s="50">
        <f t="shared" si="34"/>
        <v>210.26392961876832</v>
      </c>
      <c r="AH78" s="50">
        <f>+((F78/AA78)*100)/($F$41/$AA$41)</f>
        <v>180.32945578957114</v>
      </c>
      <c r="AI78" s="50">
        <f t="shared" si="35"/>
        <v>112.7840909090909</v>
      </c>
      <c r="AJ78" s="50">
        <f t="shared" si="35"/>
        <v>151.07692307692307</v>
      </c>
      <c r="AK78" s="50">
        <f t="shared" si="35"/>
        <v>103.96605548960119</v>
      </c>
      <c r="AL78" s="50">
        <f t="shared" si="35"/>
        <v>120</v>
      </c>
      <c r="AM78" s="50">
        <f t="shared" si="35"/>
        <v>114.28571428571429</v>
      </c>
      <c r="AN78" s="50">
        <f t="shared" si="35"/>
        <v>150.98039215686273</v>
      </c>
      <c r="AO78" s="50">
        <f t="shared" si="35"/>
        <v>134.0909090909091</v>
      </c>
      <c r="AP78" s="50">
        <f t="shared" si="35"/>
        <v>128.44036697247705</v>
      </c>
      <c r="AQ78" s="50">
        <f t="shared" si="35"/>
        <v>115.15151515151514</v>
      </c>
      <c r="AR78" s="50">
        <f t="shared" si="35"/>
        <v>238.0952380952381</v>
      </c>
      <c r="AS78" s="50">
        <f t="shared" si="36"/>
        <v>140.35087719298247</v>
      </c>
      <c r="AT78" s="50">
        <f t="shared" si="36"/>
        <v>305.8419243986254</v>
      </c>
      <c r="AU78" s="50">
        <f t="shared" si="36"/>
        <v>123.69477911646585</v>
      </c>
      <c r="AV78" s="50">
        <f t="shared" si="36"/>
        <v>47.4056197207378</v>
      </c>
      <c r="AW78" s="50">
        <f t="shared" si="36"/>
        <v>66.41604010025063</v>
      </c>
      <c r="AX78" s="50">
        <f t="shared" si="36"/>
        <v>13.257575757575758</v>
      </c>
      <c r="AY78" s="50">
        <f t="shared" si="36"/>
        <v>60</v>
      </c>
      <c r="AZ78" s="50">
        <f t="shared" si="36"/>
        <v>116.6394779771615</v>
      </c>
      <c r="BA78" s="50">
        <f t="shared" si="36"/>
        <v>96.69669669669669</v>
      </c>
      <c r="BB78" s="50">
        <f t="shared" si="36"/>
        <v>117.42919389978213</v>
      </c>
      <c r="BC78" s="50">
        <f t="shared" si="32"/>
        <v>78.10430625759179</v>
      </c>
      <c r="BD78" s="5"/>
    </row>
    <row r="79" spans="1:56" ht="9.75">
      <c r="A79" s="5">
        <v>39569</v>
      </c>
      <c r="B79" s="1">
        <v>4605.8</v>
      </c>
      <c r="C79" s="1">
        <v>1.243</v>
      </c>
      <c r="D79" s="1">
        <v>1.649</v>
      </c>
      <c r="E79" s="49">
        <v>0.888</v>
      </c>
      <c r="F79" s="49">
        <v>31.6</v>
      </c>
      <c r="G79" s="1">
        <v>39700</v>
      </c>
      <c r="H79" s="1">
        <v>9820</v>
      </c>
      <c r="I79" s="49">
        <v>236.57</v>
      </c>
      <c r="J79" s="1">
        <v>24</v>
      </c>
      <c r="K79" s="1">
        <v>40</v>
      </c>
      <c r="L79" s="1">
        <v>0.77</v>
      </c>
      <c r="M79" s="1">
        <v>118</v>
      </c>
      <c r="N79" s="1">
        <v>140</v>
      </c>
      <c r="O79" s="1">
        <v>0.38</v>
      </c>
      <c r="P79" s="1">
        <v>0.5</v>
      </c>
      <c r="Q79" s="1">
        <v>3.2</v>
      </c>
      <c r="R79" s="1">
        <v>8.9</v>
      </c>
      <c r="S79" s="1">
        <v>3.08</v>
      </c>
      <c r="T79" s="1">
        <v>55</v>
      </c>
      <c r="U79" s="1">
        <v>2.65</v>
      </c>
      <c r="V79" s="1">
        <v>35</v>
      </c>
      <c r="W79" s="1">
        <v>15</v>
      </c>
      <c r="X79" s="1">
        <v>7.15</v>
      </c>
      <c r="Y79" s="1">
        <v>6.44</v>
      </c>
      <c r="Z79" s="1">
        <v>5.39</v>
      </c>
      <c r="AA79" s="1">
        <v>20.01</v>
      </c>
      <c r="AC79" s="5">
        <v>39569</v>
      </c>
      <c r="AD79" s="50">
        <f aca="true" t="shared" si="37" ref="AD79:AD84">+((B79/AA79)*100)/($B$41/$AA$41)</f>
        <v>273.22297409434816</v>
      </c>
      <c r="AE79" s="50">
        <f aca="true" t="shared" si="38" ref="AE79:AE84">+(C79*100)/C$41</f>
        <v>378.9634146341464</v>
      </c>
      <c r="AF79" s="50">
        <f aca="true" t="shared" si="39" ref="AF79:AF84">+(D79*100)/D$41</f>
        <v>444.4743935309973</v>
      </c>
      <c r="AG79" s="50">
        <f aca="true" t="shared" si="40" ref="AG79:AG84">+(E79*100)/E$41</f>
        <v>260.4105571847507</v>
      </c>
      <c r="AH79" s="50">
        <f aca="true" t="shared" si="41" ref="AH79:AH84">+((F79/AA79)*100)/($F$41/$AA$41)</f>
        <v>189.21609617726347</v>
      </c>
      <c r="AI79" s="50">
        <f aca="true" t="shared" si="42" ref="AI79:AI84">+(G79*100)/G$41</f>
        <v>112.7840909090909</v>
      </c>
      <c r="AJ79" s="50">
        <f aca="true" t="shared" si="43" ref="AJ79:AJ84">+(H79*100)/H$41</f>
        <v>151.07692307692307</v>
      </c>
      <c r="AK79" s="50">
        <f aca="true" t="shared" si="44" ref="AK79:AK84">+(I79*100)/I$41</f>
        <v>104.01881897726773</v>
      </c>
      <c r="AL79" s="50">
        <f aca="true" t="shared" si="45" ref="AL79:AL84">+(J79*100)/J$41</f>
        <v>120</v>
      </c>
      <c r="AM79" s="50">
        <f aca="true" t="shared" si="46" ref="AM79:AM84">+(K79*100)/K$41</f>
        <v>114.28571428571429</v>
      </c>
      <c r="AN79" s="50">
        <f aca="true" t="shared" si="47" ref="AN79:AN84">+(L79*100)/L$41</f>
        <v>150.98039215686273</v>
      </c>
      <c r="AO79" s="50">
        <f aca="true" t="shared" si="48" ref="AO79:AO84">+(M79*100)/M$41</f>
        <v>134.0909090909091</v>
      </c>
      <c r="AP79" s="50">
        <f aca="true" t="shared" si="49" ref="AP79:AP84">+(N79*100)/N$41</f>
        <v>128.44036697247705</v>
      </c>
      <c r="AQ79" s="50">
        <f aca="true" t="shared" si="50" ref="AQ79:AQ84">+(O79*100)/O$41</f>
        <v>115.15151515151514</v>
      </c>
      <c r="AR79" s="50">
        <f aca="true" t="shared" si="51" ref="AR79:AR84">+(P79*100)/P$41</f>
        <v>238.0952380952381</v>
      </c>
      <c r="AS79" s="50">
        <f aca="true" t="shared" si="52" ref="AS79:AS84">+(Q79*100)/Q$41</f>
        <v>140.35087719298247</v>
      </c>
      <c r="AT79" s="50">
        <f aca="true" t="shared" si="53" ref="AT79:AT84">+(R79*100)/R$41</f>
        <v>305.8419243986254</v>
      </c>
      <c r="AU79" s="50">
        <f aca="true" t="shared" si="54" ref="AU79:AU84">+(S79*100)/S$41</f>
        <v>123.69477911646585</v>
      </c>
      <c r="AV79" s="50">
        <f aca="true" t="shared" si="55" ref="AV79:AV84">+(T79*100)/T$41</f>
        <v>47.4056197207378</v>
      </c>
      <c r="AW79" s="50">
        <f aca="true" t="shared" si="56" ref="AW79:AW84">+(U79*100)/U$41</f>
        <v>66.41604010025063</v>
      </c>
      <c r="AX79" s="50">
        <f aca="true" t="shared" si="57" ref="AX79:AX84">+(V79*100)/V$41</f>
        <v>13.257575757575758</v>
      </c>
      <c r="AY79" s="50">
        <f aca="true" t="shared" si="58" ref="AY79:AY84">+(W79*100)/W$41</f>
        <v>60</v>
      </c>
      <c r="AZ79" s="50">
        <f aca="true" t="shared" si="59" ref="AZ79:AZ84">+(X79*100)/X$41</f>
        <v>116.6394779771615</v>
      </c>
      <c r="BA79" s="50">
        <f aca="true" t="shared" si="60" ref="BA79:BA84">+(Y79*100)/Y$41</f>
        <v>96.69669669669669</v>
      </c>
      <c r="BB79" s="50">
        <f aca="true" t="shared" si="61" ref="BB79:BB84">+(Z79*100)/Z$41</f>
        <v>117.42919389978213</v>
      </c>
      <c r="BC79" s="50">
        <f aca="true" t="shared" si="62" ref="BC79:BC84">+(AA79*100)/AA$41</f>
        <v>78.40601857293994</v>
      </c>
      <c r="BD79" s="5"/>
    </row>
    <row r="80" spans="1:56" ht="9.75">
      <c r="A80" s="5">
        <v>39600</v>
      </c>
      <c r="B80" s="1">
        <v>4605.8</v>
      </c>
      <c r="C80" s="1">
        <v>1.243</v>
      </c>
      <c r="D80" s="1">
        <v>1.684</v>
      </c>
      <c r="E80" s="49">
        <v>0.888</v>
      </c>
      <c r="F80" s="49">
        <v>33.4</v>
      </c>
      <c r="G80" s="1">
        <v>39700</v>
      </c>
      <c r="H80" s="1">
        <v>9820</v>
      </c>
      <c r="I80" s="49">
        <v>232.19</v>
      </c>
      <c r="J80" s="1">
        <v>24</v>
      </c>
      <c r="K80" s="1">
        <v>40</v>
      </c>
      <c r="L80" s="1">
        <v>0.77</v>
      </c>
      <c r="M80" s="1">
        <v>118</v>
      </c>
      <c r="N80" s="1">
        <v>140</v>
      </c>
      <c r="O80" s="1">
        <v>0.38</v>
      </c>
      <c r="P80" s="1">
        <v>0.5</v>
      </c>
      <c r="Q80" s="1">
        <v>3.2</v>
      </c>
      <c r="R80" s="1">
        <v>8.9</v>
      </c>
      <c r="S80" s="1">
        <v>3.08</v>
      </c>
      <c r="T80" s="1">
        <v>55</v>
      </c>
      <c r="U80" s="1">
        <v>2.65</v>
      </c>
      <c r="V80" s="1">
        <v>35</v>
      </c>
      <c r="W80" s="1">
        <v>15</v>
      </c>
      <c r="X80" s="1">
        <v>7.15</v>
      </c>
      <c r="Y80" s="1">
        <v>6.44</v>
      </c>
      <c r="Z80" s="1">
        <v>5.39</v>
      </c>
      <c r="AA80" s="1">
        <v>19.494</v>
      </c>
      <c r="AC80" s="5">
        <v>39600</v>
      </c>
      <c r="AD80" s="50">
        <f t="shared" si="37"/>
        <v>280.45509960130846</v>
      </c>
      <c r="AE80" s="50">
        <f t="shared" si="38"/>
        <v>378.9634146341464</v>
      </c>
      <c r="AF80" s="50">
        <f t="shared" si="39"/>
        <v>453.9083557951483</v>
      </c>
      <c r="AG80" s="50">
        <f t="shared" si="40"/>
        <v>260.4105571847507</v>
      </c>
      <c r="AH80" s="50">
        <f t="shared" si="41"/>
        <v>205.2880120571588</v>
      </c>
      <c r="AI80" s="50">
        <f t="shared" si="42"/>
        <v>112.7840909090909</v>
      </c>
      <c r="AJ80" s="50">
        <f t="shared" si="43"/>
        <v>151.07692307692307</v>
      </c>
      <c r="AK80" s="50">
        <f t="shared" si="44"/>
        <v>102.0929516774392</v>
      </c>
      <c r="AL80" s="50">
        <f t="shared" si="45"/>
        <v>120</v>
      </c>
      <c r="AM80" s="50">
        <f t="shared" si="46"/>
        <v>114.28571428571429</v>
      </c>
      <c r="AN80" s="50">
        <f t="shared" si="47"/>
        <v>150.98039215686273</v>
      </c>
      <c r="AO80" s="50">
        <f t="shared" si="48"/>
        <v>134.0909090909091</v>
      </c>
      <c r="AP80" s="50">
        <f t="shared" si="49"/>
        <v>128.44036697247705</v>
      </c>
      <c r="AQ80" s="50">
        <f t="shared" si="50"/>
        <v>115.15151515151514</v>
      </c>
      <c r="AR80" s="50">
        <f t="shared" si="51"/>
        <v>238.0952380952381</v>
      </c>
      <c r="AS80" s="50">
        <f t="shared" si="52"/>
        <v>140.35087719298247</v>
      </c>
      <c r="AT80" s="50">
        <f t="shared" si="53"/>
        <v>305.8419243986254</v>
      </c>
      <c r="AU80" s="50">
        <f t="shared" si="54"/>
        <v>123.69477911646585</v>
      </c>
      <c r="AV80" s="50">
        <f t="shared" si="55"/>
        <v>47.4056197207378</v>
      </c>
      <c r="AW80" s="50">
        <f t="shared" si="56"/>
        <v>66.41604010025063</v>
      </c>
      <c r="AX80" s="50">
        <f t="shared" si="57"/>
        <v>13.257575757575758</v>
      </c>
      <c r="AY80" s="50">
        <f t="shared" si="58"/>
        <v>60</v>
      </c>
      <c r="AZ80" s="50">
        <f t="shared" si="59"/>
        <v>116.6394779771615</v>
      </c>
      <c r="BA80" s="50">
        <f t="shared" si="60"/>
        <v>96.69669669669669</v>
      </c>
      <c r="BB80" s="50">
        <f t="shared" si="61"/>
        <v>117.42919389978213</v>
      </c>
      <c r="BC80" s="50">
        <f t="shared" si="62"/>
        <v>76.38415422593158</v>
      </c>
      <c r="BD80" s="5"/>
    </row>
    <row r="81" spans="1:56" ht="9.75">
      <c r="A81" s="5">
        <v>39630</v>
      </c>
      <c r="B81" s="1">
        <v>4926.82</v>
      </c>
      <c r="C81" s="1">
        <v>1.29</v>
      </c>
      <c r="D81" s="1">
        <v>1.71</v>
      </c>
      <c r="E81" s="49">
        <v>1.059</v>
      </c>
      <c r="F81" s="49">
        <v>33.4</v>
      </c>
      <c r="G81" s="1">
        <v>39700</v>
      </c>
      <c r="H81" s="1">
        <v>9820</v>
      </c>
      <c r="I81" s="49">
        <v>230.41</v>
      </c>
      <c r="J81" s="1">
        <v>24</v>
      </c>
      <c r="K81" s="1">
        <v>40</v>
      </c>
      <c r="L81" s="1">
        <v>0.77</v>
      </c>
      <c r="M81" s="1">
        <v>118</v>
      </c>
      <c r="N81" s="1">
        <v>140</v>
      </c>
      <c r="O81" s="1">
        <v>0.85</v>
      </c>
      <c r="P81" s="1">
        <v>0.5</v>
      </c>
      <c r="Q81" s="1">
        <v>3.2</v>
      </c>
      <c r="R81" s="1">
        <v>8.9</v>
      </c>
      <c r="S81" s="1">
        <v>3.08</v>
      </c>
      <c r="T81" s="1">
        <v>55</v>
      </c>
      <c r="U81" s="1">
        <v>2.65</v>
      </c>
      <c r="V81" s="1">
        <v>35</v>
      </c>
      <c r="W81" s="1">
        <v>15</v>
      </c>
      <c r="X81" s="1">
        <v>7.15</v>
      </c>
      <c r="Y81" s="1">
        <v>8.4</v>
      </c>
      <c r="Z81" s="1">
        <v>5.39</v>
      </c>
      <c r="AA81" s="1">
        <v>19.252</v>
      </c>
      <c r="AC81" s="5">
        <v>39630</v>
      </c>
      <c r="AD81" s="50">
        <f t="shared" si="37"/>
        <v>303.7736296077967</v>
      </c>
      <c r="AE81" s="50">
        <f t="shared" si="38"/>
        <v>393.29268292682923</v>
      </c>
      <c r="AF81" s="50">
        <f t="shared" si="39"/>
        <v>460.9164420485175</v>
      </c>
      <c r="AG81" s="50">
        <f t="shared" si="40"/>
        <v>310.5571847507331</v>
      </c>
      <c r="AH81" s="50">
        <f t="shared" si="41"/>
        <v>207.86850753387978</v>
      </c>
      <c r="AI81" s="50">
        <f t="shared" si="42"/>
        <v>112.7840909090909</v>
      </c>
      <c r="AJ81" s="50">
        <f t="shared" si="43"/>
        <v>151.07692307692307</v>
      </c>
      <c r="AK81" s="50">
        <f t="shared" si="44"/>
        <v>101.31029327705228</v>
      </c>
      <c r="AL81" s="50">
        <f t="shared" si="45"/>
        <v>120</v>
      </c>
      <c r="AM81" s="50">
        <f t="shared" si="46"/>
        <v>114.28571428571429</v>
      </c>
      <c r="AN81" s="50">
        <f t="shared" si="47"/>
        <v>150.98039215686273</v>
      </c>
      <c r="AO81" s="50">
        <f t="shared" si="48"/>
        <v>134.0909090909091</v>
      </c>
      <c r="AP81" s="50">
        <f t="shared" si="49"/>
        <v>128.44036697247705</v>
      </c>
      <c r="AQ81" s="50">
        <f t="shared" si="50"/>
        <v>257.57575757575756</v>
      </c>
      <c r="AR81" s="50">
        <f t="shared" si="51"/>
        <v>238.0952380952381</v>
      </c>
      <c r="AS81" s="50">
        <f t="shared" si="52"/>
        <v>140.35087719298247</v>
      </c>
      <c r="AT81" s="50">
        <f t="shared" si="53"/>
        <v>305.8419243986254</v>
      </c>
      <c r="AU81" s="50">
        <f t="shared" si="54"/>
        <v>123.69477911646585</v>
      </c>
      <c r="AV81" s="50">
        <f t="shared" si="55"/>
        <v>47.4056197207378</v>
      </c>
      <c r="AW81" s="50">
        <f t="shared" si="56"/>
        <v>66.41604010025063</v>
      </c>
      <c r="AX81" s="50">
        <f t="shared" si="57"/>
        <v>13.257575757575758</v>
      </c>
      <c r="AY81" s="50">
        <f t="shared" si="58"/>
        <v>60</v>
      </c>
      <c r="AZ81" s="50">
        <f t="shared" si="59"/>
        <v>116.6394779771615</v>
      </c>
      <c r="BA81" s="50">
        <f t="shared" si="60"/>
        <v>126.12612612612612</v>
      </c>
      <c r="BB81" s="50">
        <f t="shared" si="61"/>
        <v>117.42919389978213</v>
      </c>
      <c r="BC81" s="50">
        <f t="shared" si="62"/>
        <v>75.43591552055169</v>
      </c>
      <c r="BD81" s="5"/>
    </row>
    <row r="82" spans="1:56" ht="9.75">
      <c r="A82" s="5">
        <v>39661</v>
      </c>
      <c r="B82" s="1">
        <v>4926.82</v>
      </c>
      <c r="C82" s="1">
        <v>1.29</v>
      </c>
      <c r="D82" s="1">
        <v>1.721</v>
      </c>
      <c r="E82" s="49">
        <v>1.118</v>
      </c>
      <c r="F82" s="49">
        <v>33.4</v>
      </c>
      <c r="G82" s="1">
        <v>39700</v>
      </c>
      <c r="H82" s="1">
        <v>9820</v>
      </c>
      <c r="I82" s="49">
        <v>235.62</v>
      </c>
      <c r="J82" s="1">
        <v>24</v>
      </c>
      <c r="K82" s="1">
        <v>40</v>
      </c>
      <c r="L82" s="1">
        <v>0.77</v>
      </c>
      <c r="M82" s="1">
        <v>118</v>
      </c>
      <c r="N82" s="1">
        <v>140</v>
      </c>
      <c r="O82" s="1">
        <v>0.85</v>
      </c>
      <c r="P82" s="1">
        <v>0.5</v>
      </c>
      <c r="Q82" s="1">
        <v>3.2</v>
      </c>
      <c r="R82" s="1">
        <v>8.9</v>
      </c>
      <c r="S82" s="1">
        <v>3.08</v>
      </c>
      <c r="T82" s="1">
        <v>55</v>
      </c>
      <c r="U82" s="1">
        <v>2.65</v>
      </c>
      <c r="V82" s="1">
        <v>35</v>
      </c>
      <c r="W82" s="1">
        <v>15</v>
      </c>
      <c r="X82" s="1">
        <v>7.15</v>
      </c>
      <c r="Y82" s="1">
        <v>8.4</v>
      </c>
      <c r="Z82" s="1">
        <v>5.39</v>
      </c>
      <c r="AA82" s="1">
        <v>19.217</v>
      </c>
      <c r="AC82" s="5">
        <v>39661</v>
      </c>
      <c r="AD82" s="50">
        <f t="shared" si="37"/>
        <v>304.3268937508093</v>
      </c>
      <c r="AE82" s="50">
        <f t="shared" si="38"/>
        <v>393.29268292682923</v>
      </c>
      <c r="AF82" s="50">
        <f t="shared" si="39"/>
        <v>463.88140161725073</v>
      </c>
      <c r="AG82" s="50">
        <f t="shared" si="40"/>
        <v>327.8592375366569</v>
      </c>
      <c r="AH82" s="50">
        <f t="shared" si="41"/>
        <v>208.24709928928831</v>
      </c>
      <c r="AI82" s="50">
        <f t="shared" si="42"/>
        <v>112.7840909090909</v>
      </c>
      <c r="AJ82" s="50">
        <f t="shared" si="43"/>
        <v>151.07692307692307</v>
      </c>
      <c r="AK82" s="50">
        <f t="shared" si="44"/>
        <v>103.60110803324099</v>
      </c>
      <c r="AL82" s="50">
        <f t="shared" si="45"/>
        <v>120</v>
      </c>
      <c r="AM82" s="50">
        <f t="shared" si="46"/>
        <v>114.28571428571429</v>
      </c>
      <c r="AN82" s="50">
        <f t="shared" si="47"/>
        <v>150.98039215686273</v>
      </c>
      <c r="AO82" s="50">
        <f t="shared" si="48"/>
        <v>134.0909090909091</v>
      </c>
      <c r="AP82" s="50">
        <f t="shared" si="49"/>
        <v>128.44036697247705</v>
      </c>
      <c r="AQ82" s="50">
        <f t="shared" si="50"/>
        <v>257.57575757575756</v>
      </c>
      <c r="AR82" s="50">
        <f t="shared" si="51"/>
        <v>238.0952380952381</v>
      </c>
      <c r="AS82" s="50">
        <f t="shared" si="52"/>
        <v>140.35087719298247</v>
      </c>
      <c r="AT82" s="50">
        <f t="shared" si="53"/>
        <v>305.8419243986254</v>
      </c>
      <c r="AU82" s="50">
        <f t="shared" si="54"/>
        <v>123.69477911646585</v>
      </c>
      <c r="AV82" s="50">
        <f t="shared" si="55"/>
        <v>47.4056197207378</v>
      </c>
      <c r="AW82" s="50">
        <f t="shared" si="56"/>
        <v>66.41604010025063</v>
      </c>
      <c r="AX82" s="50">
        <f t="shared" si="57"/>
        <v>13.257575757575758</v>
      </c>
      <c r="AY82" s="50">
        <f t="shared" si="58"/>
        <v>60</v>
      </c>
      <c r="AZ82" s="50">
        <f t="shared" si="59"/>
        <v>116.6394779771615</v>
      </c>
      <c r="BA82" s="50">
        <f t="shared" si="60"/>
        <v>126.12612612612612</v>
      </c>
      <c r="BB82" s="50">
        <f t="shared" si="61"/>
        <v>117.42919389978213</v>
      </c>
      <c r="BC82" s="50">
        <f t="shared" si="62"/>
        <v>75.29877355902981</v>
      </c>
      <c r="BD82" s="5"/>
    </row>
    <row r="83" spans="1:56" ht="9.75">
      <c r="A83" s="5">
        <v>39692</v>
      </c>
      <c r="B83" s="1">
        <v>4926.82</v>
      </c>
      <c r="C83" s="1">
        <v>1.207</v>
      </c>
      <c r="D83" s="1">
        <v>1.682</v>
      </c>
      <c r="E83" s="49">
        <v>1.103</v>
      </c>
      <c r="F83" s="49">
        <v>31.7</v>
      </c>
      <c r="G83" s="1">
        <v>39700</v>
      </c>
      <c r="H83" s="1">
        <v>9820</v>
      </c>
      <c r="I83" s="49">
        <v>245.54</v>
      </c>
      <c r="J83" s="1">
        <v>24</v>
      </c>
      <c r="K83" s="1">
        <v>40</v>
      </c>
      <c r="L83" s="1">
        <v>0.77</v>
      </c>
      <c r="M83" s="1">
        <v>118</v>
      </c>
      <c r="N83" s="1">
        <v>140</v>
      </c>
      <c r="O83" s="1">
        <v>0.85</v>
      </c>
      <c r="P83" s="1">
        <v>0.5</v>
      </c>
      <c r="Q83" s="1">
        <v>3.2</v>
      </c>
      <c r="R83" s="1">
        <v>8.9</v>
      </c>
      <c r="S83" s="1">
        <v>3.08</v>
      </c>
      <c r="T83" s="1">
        <v>55</v>
      </c>
      <c r="U83" s="1">
        <v>2.65</v>
      </c>
      <c r="V83" s="1">
        <v>35</v>
      </c>
      <c r="W83" s="1">
        <v>15</v>
      </c>
      <c r="X83" s="1">
        <v>7.15</v>
      </c>
      <c r="Y83" s="1">
        <v>8.4</v>
      </c>
      <c r="Z83" s="1">
        <v>5.39</v>
      </c>
      <c r="AA83" s="1">
        <v>20.36</v>
      </c>
      <c r="AC83" s="5">
        <v>39692</v>
      </c>
      <c r="AD83" s="50">
        <f t="shared" si="37"/>
        <v>287.2421373874903</v>
      </c>
      <c r="AE83" s="50">
        <f t="shared" si="38"/>
        <v>367.9878048780488</v>
      </c>
      <c r="AF83" s="50">
        <f t="shared" si="39"/>
        <v>453.36927223719675</v>
      </c>
      <c r="AG83" s="50">
        <f t="shared" si="40"/>
        <v>323.46041055718473</v>
      </c>
      <c r="AH83" s="50">
        <f t="shared" si="41"/>
        <v>186.55185533634022</v>
      </c>
      <c r="AI83" s="50">
        <f t="shared" si="42"/>
        <v>112.7840909090909</v>
      </c>
      <c r="AJ83" s="50">
        <f t="shared" si="43"/>
        <v>151.07692307692307</v>
      </c>
      <c r="AK83" s="50">
        <f t="shared" si="44"/>
        <v>107.9628896803412</v>
      </c>
      <c r="AL83" s="50">
        <f t="shared" si="45"/>
        <v>120</v>
      </c>
      <c r="AM83" s="50">
        <f t="shared" si="46"/>
        <v>114.28571428571429</v>
      </c>
      <c r="AN83" s="50">
        <f t="shared" si="47"/>
        <v>150.98039215686273</v>
      </c>
      <c r="AO83" s="50">
        <f t="shared" si="48"/>
        <v>134.0909090909091</v>
      </c>
      <c r="AP83" s="50">
        <f t="shared" si="49"/>
        <v>128.44036697247705</v>
      </c>
      <c r="AQ83" s="50">
        <f t="shared" si="50"/>
        <v>257.57575757575756</v>
      </c>
      <c r="AR83" s="50">
        <f t="shared" si="51"/>
        <v>238.0952380952381</v>
      </c>
      <c r="AS83" s="50">
        <f t="shared" si="52"/>
        <v>140.35087719298247</v>
      </c>
      <c r="AT83" s="50">
        <f t="shared" si="53"/>
        <v>305.8419243986254</v>
      </c>
      <c r="AU83" s="50">
        <f t="shared" si="54"/>
        <v>123.69477911646585</v>
      </c>
      <c r="AV83" s="50">
        <f t="shared" si="55"/>
        <v>47.4056197207378</v>
      </c>
      <c r="AW83" s="50">
        <f t="shared" si="56"/>
        <v>66.41604010025063</v>
      </c>
      <c r="AX83" s="50">
        <f t="shared" si="57"/>
        <v>13.257575757575758</v>
      </c>
      <c r="AY83" s="50">
        <f t="shared" si="58"/>
        <v>60</v>
      </c>
      <c r="AZ83" s="50">
        <f t="shared" si="59"/>
        <v>116.6394779771615</v>
      </c>
      <c r="BA83" s="50">
        <f t="shared" si="60"/>
        <v>126.12612612612612</v>
      </c>
      <c r="BB83" s="50">
        <f t="shared" si="61"/>
        <v>117.42919389978213</v>
      </c>
      <c r="BC83" s="50">
        <f t="shared" si="62"/>
        <v>79.77743818815877</v>
      </c>
      <c r="BD83" s="5"/>
    </row>
    <row r="84" spans="1:56" ht="9.75">
      <c r="A84" s="5">
        <v>39722</v>
      </c>
      <c r="B84" s="1">
        <v>4926.82</v>
      </c>
      <c r="C84" s="1">
        <v>1.083</v>
      </c>
      <c r="D84" s="1">
        <v>1.6</v>
      </c>
      <c r="E84" s="49">
        <v>1.06</v>
      </c>
      <c r="F84" s="49">
        <v>30</v>
      </c>
      <c r="G84" s="1">
        <v>39700</v>
      </c>
      <c r="H84" s="1">
        <v>9820</v>
      </c>
      <c r="I84" s="49">
        <v>271.22</v>
      </c>
      <c r="J84" s="1">
        <v>24</v>
      </c>
      <c r="K84" s="1">
        <v>40</v>
      </c>
      <c r="L84" s="1">
        <v>0.95</v>
      </c>
      <c r="M84" s="1">
        <v>132</v>
      </c>
      <c r="N84" s="1">
        <v>117</v>
      </c>
      <c r="O84" s="1">
        <v>0.85</v>
      </c>
      <c r="P84" s="1">
        <v>0.5</v>
      </c>
      <c r="Q84" s="1">
        <v>5.5</v>
      </c>
      <c r="R84" s="1">
        <v>6</v>
      </c>
      <c r="S84" s="1">
        <v>3.08</v>
      </c>
      <c r="T84" s="1">
        <v>55</v>
      </c>
      <c r="U84" s="1">
        <v>2.65</v>
      </c>
      <c r="V84" s="1">
        <v>37</v>
      </c>
      <c r="W84" s="1">
        <v>15</v>
      </c>
      <c r="X84" s="1">
        <v>7.15</v>
      </c>
      <c r="Y84" s="1">
        <v>8.4</v>
      </c>
      <c r="Z84" s="1">
        <v>5.39</v>
      </c>
      <c r="AA84" s="1">
        <v>22.373</v>
      </c>
      <c r="AC84" s="5">
        <v>39722</v>
      </c>
      <c r="AD84" s="50">
        <f t="shared" si="37"/>
        <v>261.39766313008096</v>
      </c>
      <c r="AE84" s="50">
        <f t="shared" si="38"/>
        <v>330.1829268292683</v>
      </c>
      <c r="AF84" s="50">
        <f t="shared" si="39"/>
        <v>431.26684636118597</v>
      </c>
      <c r="AG84" s="50">
        <f t="shared" si="40"/>
        <v>310.8504398826979</v>
      </c>
      <c r="AH84" s="50">
        <f t="shared" si="41"/>
        <v>160.66272034387524</v>
      </c>
      <c r="AI84" s="50">
        <f t="shared" si="42"/>
        <v>112.7840909090909</v>
      </c>
      <c r="AJ84" s="50">
        <f t="shared" si="43"/>
        <v>151.07692307692307</v>
      </c>
      <c r="AK84" s="50">
        <f t="shared" si="44"/>
        <v>119.25427604097966</v>
      </c>
      <c r="AL84" s="50">
        <f t="shared" si="45"/>
        <v>120</v>
      </c>
      <c r="AM84" s="50">
        <f t="shared" si="46"/>
        <v>114.28571428571429</v>
      </c>
      <c r="AN84" s="50">
        <f t="shared" si="47"/>
        <v>186.27450980392157</v>
      </c>
      <c r="AO84" s="50">
        <f t="shared" si="48"/>
        <v>150</v>
      </c>
      <c r="AP84" s="50">
        <f t="shared" si="49"/>
        <v>107.33944954128441</v>
      </c>
      <c r="AQ84" s="50">
        <f t="shared" si="50"/>
        <v>257.57575757575756</v>
      </c>
      <c r="AR84" s="50">
        <f t="shared" si="51"/>
        <v>238.0952380952381</v>
      </c>
      <c r="AS84" s="50">
        <f t="shared" si="52"/>
        <v>241.2280701754386</v>
      </c>
      <c r="AT84" s="50">
        <f t="shared" si="53"/>
        <v>206.18556701030926</v>
      </c>
      <c r="AU84" s="50">
        <f t="shared" si="54"/>
        <v>123.69477911646585</v>
      </c>
      <c r="AV84" s="50">
        <f t="shared" si="55"/>
        <v>47.4056197207378</v>
      </c>
      <c r="AW84" s="50">
        <f t="shared" si="56"/>
        <v>66.41604010025063</v>
      </c>
      <c r="AX84" s="50">
        <f t="shared" si="57"/>
        <v>14.015151515151516</v>
      </c>
      <c r="AY84" s="50">
        <f t="shared" si="58"/>
        <v>60</v>
      </c>
      <c r="AZ84" s="50">
        <f t="shared" si="59"/>
        <v>116.6394779771615</v>
      </c>
      <c r="BA84" s="50">
        <f t="shared" si="60"/>
        <v>126.12612612612612</v>
      </c>
      <c r="BB84" s="50">
        <f t="shared" si="61"/>
        <v>117.42919389978213</v>
      </c>
      <c r="BC84" s="50">
        <f t="shared" si="62"/>
        <v>87.66506014654598</v>
      </c>
      <c r="BD84" s="5"/>
    </row>
    <row r="85" spans="1:55" ht="9.75">
      <c r="A85" s="5">
        <v>39753</v>
      </c>
      <c r="B85" s="1">
        <v>4926.82</v>
      </c>
      <c r="C85" s="1">
        <v>0.85</v>
      </c>
      <c r="D85" s="1">
        <v>1.3616</v>
      </c>
      <c r="E85" s="49">
        <v>0.8626</v>
      </c>
      <c r="F85" s="49">
        <v>28.2</v>
      </c>
      <c r="G85" s="1">
        <v>52200</v>
      </c>
      <c r="H85" s="1">
        <v>9820</v>
      </c>
      <c r="I85" s="1">
        <v>289.99</v>
      </c>
      <c r="J85" s="1">
        <v>24</v>
      </c>
      <c r="K85" s="1">
        <v>40</v>
      </c>
      <c r="L85" s="1">
        <v>0.95</v>
      </c>
      <c r="M85" s="1">
        <v>132</v>
      </c>
      <c r="N85" s="1">
        <v>117</v>
      </c>
      <c r="O85" s="1">
        <v>0.85</v>
      </c>
      <c r="P85" s="1">
        <v>0.5</v>
      </c>
      <c r="Q85" s="1">
        <v>5.5</v>
      </c>
      <c r="R85" s="1">
        <v>6</v>
      </c>
      <c r="S85" s="1">
        <v>3.08</v>
      </c>
      <c r="T85" s="1">
        <v>55</v>
      </c>
      <c r="U85" s="1">
        <v>2.65</v>
      </c>
      <c r="V85" s="1">
        <v>37</v>
      </c>
      <c r="W85" s="1">
        <v>15</v>
      </c>
      <c r="X85" s="1">
        <v>7.15</v>
      </c>
      <c r="Y85" s="1">
        <v>8.4</v>
      </c>
      <c r="Z85" s="1">
        <v>5.39</v>
      </c>
      <c r="AA85" s="1">
        <v>23.687</v>
      </c>
      <c r="AC85" s="5">
        <v>39753</v>
      </c>
      <c r="AD85" s="50">
        <f aca="true" t="shared" si="63" ref="AD85:AD90">+((B85/AA85)*100)/($B$41/$AA$41)</f>
        <v>246.89702863213162</v>
      </c>
      <c r="AE85" s="50">
        <f aca="true" t="shared" si="64" ref="AE85:AE90">+(C85*100)/C$41</f>
        <v>259.1463414634146</v>
      </c>
      <c r="AF85" s="50">
        <f aca="true" t="shared" si="65" ref="AF85:AF90">+(D85*100)/D$41</f>
        <v>367.00808625336924</v>
      </c>
      <c r="AG85" s="50">
        <f aca="true" t="shared" si="66" ref="AG85:AG90">+(E85*100)/E$41</f>
        <v>252.96187683284458</v>
      </c>
      <c r="AH85" s="50">
        <f aca="true" t="shared" si="67" ref="AH85:AH90">+((F85/AA85)*100)/($F$41/$AA$41)</f>
        <v>142.64519017681891</v>
      </c>
      <c r="AI85" s="50">
        <f aca="true" t="shared" si="68" ref="AI85:AI90">+(G85*100)/G$41</f>
        <v>148.29545454545453</v>
      </c>
      <c r="AJ85" s="50">
        <f aca="true" t="shared" si="69" ref="AJ85:AJ90">+(H85*100)/H$41</f>
        <v>151.07692307692307</v>
      </c>
      <c r="AK85" s="50">
        <f aca="true" t="shared" si="70" ref="AK85:AK90">+(I85*100)/I$41</f>
        <v>127.50736490348679</v>
      </c>
      <c r="AL85" s="50">
        <f aca="true" t="shared" si="71" ref="AL85:AL90">+(J85*100)/J$41</f>
        <v>120</v>
      </c>
      <c r="AM85" s="50">
        <f aca="true" t="shared" si="72" ref="AM85:AM90">+(K85*100)/K$41</f>
        <v>114.28571428571429</v>
      </c>
      <c r="AN85" s="50">
        <f aca="true" t="shared" si="73" ref="AN85:AN90">+(L85*100)/L$41</f>
        <v>186.27450980392157</v>
      </c>
      <c r="AO85" s="50">
        <f aca="true" t="shared" si="74" ref="AO85:AO90">+(M85*100)/M$41</f>
        <v>150</v>
      </c>
      <c r="AP85" s="50">
        <f aca="true" t="shared" si="75" ref="AP85:AP90">+(N85*100)/N$41</f>
        <v>107.33944954128441</v>
      </c>
      <c r="AQ85" s="50">
        <f aca="true" t="shared" si="76" ref="AQ85:AQ90">+(O85*100)/O$41</f>
        <v>257.57575757575756</v>
      </c>
      <c r="AR85" s="50">
        <f aca="true" t="shared" si="77" ref="AR85:AR90">+(P85*100)/P$41</f>
        <v>238.0952380952381</v>
      </c>
      <c r="AS85" s="50">
        <f aca="true" t="shared" si="78" ref="AS85:AS90">+(Q85*100)/Q$41</f>
        <v>241.2280701754386</v>
      </c>
      <c r="AT85" s="50">
        <f aca="true" t="shared" si="79" ref="AT85:AT90">+(R85*100)/R$41</f>
        <v>206.18556701030926</v>
      </c>
      <c r="AU85" s="50">
        <f aca="true" t="shared" si="80" ref="AU85:AU90">+(S85*100)/S$41</f>
        <v>123.69477911646585</v>
      </c>
      <c r="AV85" s="50">
        <f aca="true" t="shared" si="81" ref="AV85:AV90">+(T85*100)/T$41</f>
        <v>47.4056197207378</v>
      </c>
      <c r="AW85" s="50">
        <f aca="true" t="shared" si="82" ref="AW85:AW90">+(U85*100)/U$41</f>
        <v>66.41604010025063</v>
      </c>
      <c r="AX85" s="50">
        <f aca="true" t="shared" si="83" ref="AX85:AX90">+(V85*100)/V$41</f>
        <v>14.015151515151516</v>
      </c>
      <c r="AY85" s="50">
        <f aca="true" t="shared" si="84" ref="AY85:AY90">+(W85*100)/W$41</f>
        <v>60</v>
      </c>
      <c r="AZ85" s="50">
        <f aca="true" t="shared" si="85" ref="AZ85:AZ90">+(X85*100)/X$41</f>
        <v>116.6394779771615</v>
      </c>
      <c r="BA85" s="50">
        <f aca="true" t="shared" si="86" ref="BA85:BA90">+(Y85*100)/Y$41</f>
        <v>126.12612612612612</v>
      </c>
      <c r="BB85" s="50">
        <f aca="true" t="shared" si="87" ref="BB85:BB90">+(Z85*100)/Z$41</f>
        <v>117.42919389978213</v>
      </c>
      <c r="BC85" s="50">
        <f aca="true" t="shared" si="88" ref="BC85:BC90">+(AA85*100)/AA$41</f>
        <v>92.81376121625328</v>
      </c>
    </row>
    <row r="86" spans="1:55" ht="9.75">
      <c r="A86" s="5">
        <v>39783</v>
      </c>
      <c r="B86" s="1">
        <v>4926.82</v>
      </c>
      <c r="C86" s="1">
        <v>0.7305</v>
      </c>
      <c r="D86" s="1">
        <v>1.0675</v>
      </c>
      <c r="E86" s="49">
        <v>0.536</v>
      </c>
      <c r="F86" s="1">
        <v>26.5</v>
      </c>
      <c r="G86" s="1">
        <v>52200</v>
      </c>
      <c r="H86" s="1">
        <v>9820</v>
      </c>
      <c r="I86" s="49">
        <v>298.59</v>
      </c>
      <c r="J86" s="1">
        <v>24</v>
      </c>
      <c r="K86" s="1">
        <v>40</v>
      </c>
      <c r="L86" s="1">
        <v>0.95</v>
      </c>
      <c r="M86" s="1">
        <v>132</v>
      </c>
      <c r="N86" s="1">
        <v>117</v>
      </c>
      <c r="O86" s="1">
        <v>0.85</v>
      </c>
      <c r="P86" s="1">
        <v>0.5</v>
      </c>
      <c r="Q86" s="1">
        <v>5.5</v>
      </c>
      <c r="R86" s="1">
        <v>6</v>
      </c>
      <c r="S86" s="1">
        <v>3.08</v>
      </c>
      <c r="T86" s="1">
        <v>55</v>
      </c>
      <c r="U86" s="1">
        <v>2.65</v>
      </c>
      <c r="V86" s="1">
        <v>37</v>
      </c>
      <c r="W86" s="1">
        <v>15</v>
      </c>
      <c r="X86" s="1">
        <v>7.15</v>
      </c>
      <c r="Y86" s="1">
        <v>8.4</v>
      </c>
      <c r="Z86" s="1">
        <v>5.39</v>
      </c>
      <c r="AA86" s="1">
        <v>24.353</v>
      </c>
      <c r="AC86" s="5">
        <v>39783</v>
      </c>
      <c r="AD86" s="50">
        <f t="shared" si="63"/>
        <v>240.14494794108742</v>
      </c>
      <c r="AE86" s="50">
        <f t="shared" si="64"/>
        <v>222.71341463414632</v>
      </c>
      <c r="AF86" s="50">
        <f t="shared" si="65"/>
        <v>287.73584905660374</v>
      </c>
      <c r="AG86" s="50">
        <f t="shared" si="66"/>
        <v>157.18475073313783</v>
      </c>
      <c r="AH86" s="50">
        <f t="shared" si="67"/>
        <v>130.3801538752492</v>
      </c>
      <c r="AI86" s="50">
        <f t="shared" si="68"/>
        <v>148.29545454545453</v>
      </c>
      <c r="AJ86" s="50">
        <f t="shared" si="69"/>
        <v>151.07692307692307</v>
      </c>
      <c r="AK86" s="50">
        <f t="shared" si="70"/>
        <v>131.2887481862551</v>
      </c>
      <c r="AL86" s="50">
        <f t="shared" si="71"/>
        <v>120</v>
      </c>
      <c r="AM86" s="50">
        <f t="shared" si="72"/>
        <v>114.28571428571429</v>
      </c>
      <c r="AN86" s="50">
        <f t="shared" si="73"/>
        <v>186.27450980392157</v>
      </c>
      <c r="AO86" s="50">
        <f t="shared" si="74"/>
        <v>150</v>
      </c>
      <c r="AP86" s="50">
        <f t="shared" si="75"/>
        <v>107.33944954128441</v>
      </c>
      <c r="AQ86" s="50">
        <f t="shared" si="76"/>
        <v>257.57575757575756</v>
      </c>
      <c r="AR86" s="50">
        <f t="shared" si="77"/>
        <v>238.0952380952381</v>
      </c>
      <c r="AS86" s="50">
        <f t="shared" si="78"/>
        <v>241.2280701754386</v>
      </c>
      <c r="AT86" s="50">
        <f t="shared" si="79"/>
        <v>206.18556701030926</v>
      </c>
      <c r="AU86" s="50">
        <f t="shared" si="80"/>
        <v>123.69477911646585</v>
      </c>
      <c r="AV86" s="50">
        <f t="shared" si="81"/>
        <v>47.4056197207378</v>
      </c>
      <c r="AW86" s="50">
        <f t="shared" si="82"/>
        <v>66.41604010025063</v>
      </c>
      <c r="AX86" s="50">
        <f t="shared" si="83"/>
        <v>14.015151515151516</v>
      </c>
      <c r="AY86" s="50">
        <f t="shared" si="84"/>
        <v>60</v>
      </c>
      <c r="AZ86" s="50">
        <f t="shared" si="85"/>
        <v>116.6394779771615</v>
      </c>
      <c r="BA86" s="50">
        <f t="shared" si="86"/>
        <v>126.12612612612612</v>
      </c>
      <c r="BB86" s="50">
        <f t="shared" si="87"/>
        <v>117.42919389978213</v>
      </c>
      <c r="BC86" s="50">
        <f t="shared" si="88"/>
        <v>95.42337682692686</v>
      </c>
    </row>
    <row r="87" spans="1:55" ht="9.75">
      <c r="A87" s="5">
        <v>39814</v>
      </c>
      <c r="B87" s="1">
        <v>5373.68</v>
      </c>
      <c r="C87" s="1">
        <v>0.544</v>
      </c>
      <c r="D87" s="1">
        <v>0.7075</v>
      </c>
      <c r="E87" s="49">
        <v>0.4495</v>
      </c>
      <c r="F87" s="1">
        <v>24.8</v>
      </c>
      <c r="G87" s="1">
        <v>52200</v>
      </c>
      <c r="H87" s="1">
        <v>9820</v>
      </c>
      <c r="I87" s="49">
        <v>288.49</v>
      </c>
      <c r="J87" s="1">
        <v>24</v>
      </c>
      <c r="K87" s="1">
        <v>40</v>
      </c>
      <c r="L87" s="1">
        <v>0.95</v>
      </c>
      <c r="M87" s="1">
        <v>132</v>
      </c>
      <c r="N87" s="1">
        <v>117</v>
      </c>
      <c r="O87" s="1">
        <v>0.85</v>
      </c>
      <c r="P87" s="1">
        <v>0.5</v>
      </c>
      <c r="Q87" s="1">
        <v>5.5</v>
      </c>
      <c r="R87" s="1">
        <v>6</v>
      </c>
      <c r="S87" s="1">
        <v>3.08</v>
      </c>
      <c r="T87" s="1">
        <v>50</v>
      </c>
      <c r="U87" s="1">
        <v>2.65</v>
      </c>
      <c r="V87" s="1">
        <v>37</v>
      </c>
      <c r="W87" s="1">
        <v>15</v>
      </c>
      <c r="X87" s="1">
        <v>7.15</v>
      </c>
      <c r="Y87" s="1">
        <v>8.4</v>
      </c>
      <c r="Z87" s="1">
        <v>6.15</v>
      </c>
      <c r="AA87" s="1">
        <v>23.29</v>
      </c>
      <c r="AC87" s="5">
        <v>39814</v>
      </c>
      <c r="AD87" s="50">
        <f t="shared" si="63"/>
        <v>273.88076982835236</v>
      </c>
      <c r="AE87" s="50">
        <f t="shared" si="64"/>
        <v>165.85365853658539</v>
      </c>
      <c r="AF87" s="50">
        <f t="shared" si="65"/>
        <v>190.70080862533692</v>
      </c>
      <c r="AG87" s="50">
        <f t="shared" si="66"/>
        <v>131.8181818181818</v>
      </c>
      <c r="AH87" s="50">
        <f t="shared" si="67"/>
        <v>127.58519342763323</v>
      </c>
      <c r="AI87" s="50">
        <f t="shared" si="68"/>
        <v>148.29545454545453</v>
      </c>
      <c r="AJ87" s="50">
        <f t="shared" si="69"/>
        <v>151.07692307692307</v>
      </c>
      <c r="AK87" s="50">
        <f t="shared" si="70"/>
        <v>126.8478213076551</v>
      </c>
      <c r="AL87" s="50">
        <f t="shared" si="71"/>
        <v>120</v>
      </c>
      <c r="AM87" s="50">
        <f t="shared" si="72"/>
        <v>114.28571428571429</v>
      </c>
      <c r="AN87" s="50">
        <f t="shared" si="73"/>
        <v>186.27450980392157</v>
      </c>
      <c r="AO87" s="50">
        <f t="shared" si="74"/>
        <v>150</v>
      </c>
      <c r="AP87" s="50">
        <f t="shared" si="75"/>
        <v>107.33944954128441</v>
      </c>
      <c r="AQ87" s="50">
        <f t="shared" si="76"/>
        <v>257.57575757575756</v>
      </c>
      <c r="AR87" s="50">
        <f t="shared" si="77"/>
        <v>238.0952380952381</v>
      </c>
      <c r="AS87" s="50">
        <f t="shared" si="78"/>
        <v>241.2280701754386</v>
      </c>
      <c r="AT87" s="50">
        <f t="shared" si="79"/>
        <v>206.18556701030926</v>
      </c>
      <c r="AU87" s="50">
        <f t="shared" si="80"/>
        <v>123.69477911646585</v>
      </c>
      <c r="AV87" s="50">
        <f t="shared" si="81"/>
        <v>43.09601792794346</v>
      </c>
      <c r="AW87" s="50">
        <f t="shared" si="82"/>
        <v>66.41604010025063</v>
      </c>
      <c r="AX87" s="50">
        <f t="shared" si="83"/>
        <v>14.015151515151516</v>
      </c>
      <c r="AY87" s="50">
        <f t="shared" si="84"/>
        <v>60</v>
      </c>
      <c r="AZ87" s="50">
        <f t="shared" si="85"/>
        <v>116.6394779771615</v>
      </c>
      <c r="BA87" s="50">
        <f t="shared" si="86"/>
        <v>126.12612612612612</v>
      </c>
      <c r="BB87" s="50">
        <f t="shared" si="87"/>
        <v>133.98692810457516</v>
      </c>
      <c r="BC87" s="50">
        <f t="shared" si="88"/>
        <v>91.25817953841934</v>
      </c>
    </row>
    <row r="88" spans="1:55" ht="9.75">
      <c r="A88" s="5">
        <v>39845</v>
      </c>
      <c r="B88" s="1">
        <v>5373.68</v>
      </c>
      <c r="C88" s="1">
        <v>0.544</v>
      </c>
      <c r="D88" s="1">
        <v>0.7075</v>
      </c>
      <c r="E88" s="49">
        <v>0.4495</v>
      </c>
      <c r="F88" s="1">
        <v>23.3</v>
      </c>
      <c r="G88" s="1">
        <v>52200</v>
      </c>
      <c r="H88" s="1">
        <v>9820</v>
      </c>
      <c r="I88" s="49">
        <v>285.44</v>
      </c>
      <c r="J88" s="1">
        <v>24</v>
      </c>
      <c r="K88" s="1">
        <v>40</v>
      </c>
      <c r="L88" s="1">
        <v>0.95</v>
      </c>
      <c r="M88" s="1">
        <v>132</v>
      </c>
      <c r="N88" s="1">
        <v>117</v>
      </c>
      <c r="O88" s="1">
        <v>0.85</v>
      </c>
      <c r="P88" s="1">
        <v>0.5</v>
      </c>
      <c r="Q88" s="1">
        <v>5.5</v>
      </c>
      <c r="R88" s="1">
        <v>6</v>
      </c>
      <c r="S88" s="1">
        <v>3.08</v>
      </c>
      <c r="T88" s="1">
        <v>50</v>
      </c>
      <c r="U88" s="1">
        <v>2.65</v>
      </c>
      <c r="V88" s="1">
        <v>37</v>
      </c>
      <c r="W88" s="1">
        <v>15</v>
      </c>
      <c r="X88" s="1">
        <v>7.15</v>
      </c>
      <c r="Y88" s="1">
        <v>7.98</v>
      </c>
      <c r="Z88" s="1">
        <v>6.15</v>
      </c>
      <c r="AA88" s="1">
        <v>23.25</v>
      </c>
      <c r="AC88" s="5">
        <v>39845</v>
      </c>
      <c r="AD88" s="50">
        <f t="shared" si="63"/>
        <v>274.35196255063767</v>
      </c>
      <c r="AE88" s="50">
        <f t="shared" si="64"/>
        <v>165.85365853658539</v>
      </c>
      <c r="AF88" s="50">
        <f t="shared" si="65"/>
        <v>190.70080862533692</v>
      </c>
      <c r="AG88" s="50">
        <f t="shared" si="66"/>
        <v>131.8181818181818</v>
      </c>
      <c r="AH88" s="50">
        <f t="shared" si="67"/>
        <v>120.0745721641678</v>
      </c>
      <c r="AI88" s="50">
        <f t="shared" si="68"/>
        <v>148.29545454545453</v>
      </c>
      <c r="AJ88" s="50">
        <f t="shared" si="69"/>
        <v>151.07692307692307</v>
      </c>
      <c r="AK88" s="50">
        <f t="shared" si="70"/>
        <v>125.506749329464</v>
      </c>
      <c r="AL88" s="50">
        <f t="shared" si="71"/>
        <v>120</v>
      </c>
      <c r="AM88" s="50">
        <f t="shared" si="72"/>
        <v>114.28571428571429</v>
      </c>
      <c r="AN88" s="50">
        <f t="shared" si="73"/>
        <v>186.27450980392157</v>
      </c>
      <c r="AO88" s="50">
        <f t="shared" si="74"/>
        <v>150</v>
      </c>
      <c r="AP88" s="50">
        <f t="shared" si="75"/>
        <v>107.33944954128441</v>
      </c>
      <c r="AQ88" s="50">
        <f t="shared" si="76"/>
        <v>257.57575757575756</v>
      </c>
      <c r="AR88" s="50">
        <f t="shared" si="77"/>
        <v>238.0952380952381</v>
      </c>
      <c r="AS88" s="50">
        <f t="shared" si="78"/>
        <v>241.2280701754386</v>
      </c>
      <c r="AT88" s="50">
        <f t="shared" si="79"/>
        <v>206.18556701030926</v>
      </c>
      <c r="AU88" s="50">
        <f t="shared" si="80"/>
        <v>123.69477911646585</v>
      </c>
      <c r="AV88" s="50">
        <f t="shared" si="81"/>
        <v>43.09601792794346</v>
      </c>
      <c r="AW88" s="50">
        <f t="shared" si="82"/>
        <v>66.41604010025063</v>
      </c>
      <c r="AX88" s="50">
        <f t="shared" si="83"/>
        <v>14.015151515151516</v>
      </c>
      <c r="AY88" s="50">
        <f t="shared" si="84"/>
        <v>60</v>
      </c>
      <c r="AZ88" s="50">
        <f t="shared" si="85"/>
        <v>116.6394779771615</v>
      </c>
      <c r="BA88" s="50">
        <f t="shared" si="86"/>
        <v>119.81981981981981</v>
      </c>
      <c r="BB88" s="50">
        <f t="shared" si="87"/>
        <v>133.98692810457516</v>
      </c>
      <c r="BC88" s="50">
        <f t="shared" si="88"/>
        <v>91.10144586810861</v>
      </c>
    </row>
    <row r="89" spans="1:55" ht="9.75">
      <c r="A89" s="5">
        <v>39873</v>
      </c>
      <c r="B89" s="1">
        <v>5373.68</v>
      </c>
      <c r="C89" s="1">
        <v>0.506</v>
      </c>
      <c r="D89" s="1">
        <v>0.645</v>
      </c>
      <c r="E89" s="49">
        <v>0.42</v>
      </c>
      <c r="F89" s="1">
        <v>23.3</v>
      </c>
      <c r="G89" s="1">
        <v>52200</v>
      </c>
      <c r="H89" s="1">
        <v>9820</v>
      </c>
      <c r="I89" s="49">
        <v>290.87</v>
      </c>
      <c r="J89" s="1">
        <v>24</v>
      </c>
      <c r="K89" s="1">
        <v>40</v>
      </c>
      <c r="L89" s="1">
        <v>0.95</v>
      </c>
      <c r="M89" s="1">
        <v>132</v>
      </c>
      <c r="N89" s="1">
        <v>117</v>
      </c>
      <c r="O89" s="1">
        <v>0.85</v>
      </c>
      <c r="P89" s="1">
        <v>0.5</v>
      </c>
      <c r="Q89" s="1">
        <v>5.5</v>
      </c>
      <c r="R89" s="1">
        <v>3.75</v>
      </c>
      <c r="S89" s="1">
        <v>3.08</v>
      </c>
      <c r="T89" s="1">
        <v>50</v>
      </c>
      <c r="U89" s="1">
        <v>2.65</v>
      </c>
      <c r="V89" s="1">
        <v>35</v>
      </c>
      <c r="W89" s="1">
        <v>15</v>
      </c>
      <c r="X89" s="1">
        <v>7.15</v>
      </c>
      <c r="Y89" s="1">
        <v>7.98</v>
      </c>
      <c r="Z89" s="1">
        <v>6.15</v>
      </c>
      <c r="AA89" s="1">
        <v>23.981</v>
      </c>
      <c r="AC89" s="5">
        <v>39873</v>
      </c>
      <c r="AD89" s="50">
        <f t="shared" si="63"/>
        <v>265.9890383763115</v>
      </c>
      <c r="AE89" s="50">
        <f t="shared" si="64"/>
        <v>154.26829268292684</v>
      </c>
      <c r="AF89" s="50">
        <f t="shared" si="65"/>
        <v>173.8544474393531</v>
      </c>
      <c r="AG89" s="50">
        <f t="shared" si="66"/>
        <v>123.16715542521993</v>
      </c>
      <c r="AH89" s="50">
        <f t="shared" si="67"/>
        <v>116.41440318656026</v>
      </c>
      <c r="AI89" s="50">
        <f t="shared" si="68"/>
        <v>148.29545454545453</v>
      </c>
      <c r="AJ89" s="50">
        <f t="shared" si="69"/>
        <v>151.07692307692307</v>
      </c>
      <c r="AK89" s="50">
        <f t="shared" si="70"/>
        <v>127.89429714637471</v>
      </c>
      <c r="AL89" s="50">
        <f t="shared" si="71"/>
        <v>120</v>
      </c>
      <c r="AM89" s="50">
        <f t="shared" si="72"/>
        <v>114.28571428571429</v>
      </c>
      <c r="AN89" s="50">
        <f t="shared" si="73"/>
        <v>186.27450980392157</v>
      </c>
      <c r="AO89" s="50">
        <f t="shared" si="74"/>
        <v>150</v>
      </c>
      <c r="AP89" s="50">
        <f t="shared" si="75"/>
        <v>107.33944954128441</v>
      </c>
      <c r="AQ89" s="50">
        <f t="shared" si="76"/>
        <v>257.57575757575756</v>
      </c>
      <c r="AR89" s="50">
        <f t="shared" si="77"/>
        <v>238.0952380952381</v>
      </c>
      <c r="AS89" s="50">
        <f t="shared" si="78"/>
        <v>241.2280701754386</v>
      </c>
      <c r="AT89" s="50">
        <f t="shared" si="79"/>
        <v>128.86597938144328</v>
      </c>
      <c r="AU89" s="50">
        <f t="shared" si="80"/>
        <v>123.69477911646585</v>
      </c>
      <c r="AV89" s="50">
        <f t="shared" si="81"/>
        <v>43.09601792794346</v>
      </c>
      <c r="AW89" s="50">
        <f t="shared" si="82"/>
        <v>66.41604010025063</v>
      </c>
      <c r="AX89" s="50">
        <f t="shared" si="83"/>
        <v>13.257575757575758</v>
      </c>
      <c r="AY89" s="50">
        <f t="shared" si="84"/>
        <v>60</v>
      </c>
      <c r="AZ89" s="50">
        <f t="shared" si="85"/>
        <v>116.6394779771615</v>
      </c>
      <c r="BA89" s="50">
        <f t="shared" si="86"/>
        <v>119.81981981981981</v>
      </c>
      <c r="BB89" s="50">
        <f t="shared" si="87"/>
        <v>133.98692810457516</v>
      </c>
      <c r="BC89" s="50">
        <f t="shared" si="88"/>
        <v>93.96575369303712</v>
      </c>
    </row>
    <row r="90" spans="1:55" ht="9.75">
      <c r="A90" s="5">
        <v>39904</v>
      </c>
      <c r="B90" s="1">
        <v>5373.68</v>
      </c>
      <c r="C90" s="1">
        <v>0.512</v>
      </c>
      <c r="D90" s="115">
        <v>0.591</v>
      </c>
      <c r="E90" s="115">
        <v>0.4445</v>
      </c>
      <c r="F90" s="1">
        <v>23.3</v>
      </c>
      <c r="G90" s="1">
        <v>52200</v>
      </c>
      <c r="H90" s="1">
        <v>9820</v>
      </c>
      <c r="I90" s="49">
        <v>290.64</v>
      </c>
      <c r="J90" s="1">
        <v>24</v>
      </c>
      <c r="K90" s="1">
        <v>40</v>
      </c>
      <c r="L90" s="1">
        <v>0.95</v>
      </c>
      <c r="M90" s="1">
        <v>132</v>
      </c>
      <c r="N90" s="1">
        <v>117</v>
      </c>
      <c r="O90" s="1">
        <v>0.85</v>
      </c>
      <c r="P90" s="1">
        <v>0.5</v>
      </c>
      <c r="Q90" s="1">
        <v>5.5</v>
      </c>
      <c r="R90" s="1">
        <v>3.75</v>
      </c>
      <c r="S90" s="1">
        <v>3.08</v>
      </c>
      <c r="T90" s="1">
        <v>50</v>
      </c>
      <c r="U90" s="1">
        <v>2.65</v>
      </c>
      <c r="V90" s="1">
        <v>32</v>
      </c>
      <c r="W90" s="1">
        <v>15</v>
      </c>
      <c r="X90" s="1">
        <v>7.15</v>
      </c>
      <c r="Y90" s="1">
        <v>7.98</v>
      </c>
      <c r="Z90" s="1">
        <v>6.15</v>
      </c>
      <c r="AA90" s="1">
        <v>24.035</v>
      </c>
      <c r="AC90" s="5">
        <v>39904</v>
      </c>
      <c r="AD90" s="50">
        <f t="shared" si="63"/>
        <v>265.3914345455513</v>
      </c>
      <c r="AE90" s="50">
        <f t="shared" si="64"/>
        <v>156.09756097560975</v>
      </c>
      <c r="AF90" s="50">
        <f t="shared" si="65"/>
        <v>159.29919137466305</v>
      </c>
      <c r="AG90" s="50">
        <f t="shared" si="66"/>
        <v>130.35190615835776</v>
      </c>
      <c r="AH90" s="50">
        <f t="shared" si="67"/>
        <v>116.15285220790105</v>
      </c>
      <c r="AI90" s="50">
        <f t="shared" si="68"/>
        <v>148.29545454545453</v>
      </c>
      <c r="AJ90" s="50">
        <f t="shared" si="69"/>
        <v>151.07692307692307</v>
      </c>
      <c r="AK90" s="50">
        <f t="shared" si="70"/>
        <v>127.79316712834718</v>
      </c>
      <c r="AL90" s="50">
        <f t="shared" si="71"/>
        <v>120</v>
      </c>
      <c r="AM90" s="50">
        <f t="shared" si="72"/>
        <v>114.28571428571429</v>
      </c>
      <c r="AN90" s="50">
        <f t="shared" si="73"/>
        <v>186.27450980392157</v>
      </c>
      <c r="AO90" s="50">
        <f t="shared" si="74"/>
        <v>150</v>
      </c>
      <c r="AP90" s="50">
        <f t="shared" si="75"/>
        <v>107.33944954128441</v>
      </c>
      <c r="AQ90" s="50">
        <f t="shared" si="76"/>
        <v>257.57575757575756</v>
      </c>
      <c r="AR90" s="50">
        <f t="shared" si="77"/>
        <v>238.0952380952381</v>
      </c>
      <c r="AS90" s="50">
        <f t="shared" si="78"/>
        <v>241.2280701754386</v>
      </c>
      <c r="AT90" s="50">
        <f t="shared" si="79"/>
        <v>128.86597938144328</v>
      </c>
      <c r="AU90" s="50">
        <f t="shared" si="80"/>
        <v>123.69477911646585</v>
      </c>
      <c r="AV90" s="50">
        <f t="shared" si="81"/>
        <v>43.09601792794346</v>
      </c>
      <c r="AW90" s="50">
        <f t="shared" si="82"/>
        <v>66.41604010025063</v>
      </c>
      <c r="AX90" s="50">
        <f t="shared" si="83"/>
        <v>12.121212121212121</v>
      </c>
      <c r="AY90" s="50">
        <f t="shared" si="84"/>
        <v>60</v>
      </c>
      <c r="AZ90" s="50">
        <f t="shared" si="85"/>
        <v>116.6394779771615</v>
      </c>
      <c r="BA90" s="50">
        <f t="shared" si="86"/>
        <v>119.81981981981981</v>
      </c>
      <c r="BB90" s="50">
        <f t="shared" si="87"/>
        <v>133.98692810457516</v>
      </c>
      <c r="BC90" s="50">
        <f t="shared" si="88"/>
        <v>94.17734414795659</v>
      </c>
    </row>
    <row r="91" spans="1:55" ht="9.75">
      <c r="A91" s="5">
        <v>39934</v>
      </c>
      <c r="B91" s="1">
        <v>5373.68</v>
      </c>
      <c r="C91" s="1">
        <v>0.434</v>
      </c>
      <c r="D91" s="115">
        <v>0.5275</v>
      </c>
      <c r="E91" s="115">
        <v>0.42</v>
      </c>
      <c r="F91" s="49">
        <v>24.8</v>
      </c>
      <c r="G91" s="1">
        <v>52200</v>
      </c>
      <c r="H91" s="1">
        <v>9820</v>
      </c>
      <c r="I91" s="1">
        <v>287.52</v>
      </c>
      <c r="J91" s="1">
        <v>36</v>
      </c>
      <c r="K91" s="1">
        <v>44</v>
      </c>
      <c r="L91" s="1">
        <v>0.95</v>
      </c>
      <c r="M91" s="1">
        <v>132</v>
      </c>
      <c r="N91" s="1">
        <v>117</v>
      </c>
      <c r="O91" s="1">
        <v>0.85</v>
      </c>
      <c r="P91" s="1">
        <v>0.5</v>
      </c>
      <c r="Q91" s="1">
        <v>5.5</v>
      </c>
      <c r="R91" s="1">
        <v>3.75</v>
      </c>
      <c r="S91" s="1">
        <v>3.08</v>
      </c>
      <c r="T91" s="1">
        <v>50</v>
      </c>
      <c r="U91" s="1">
        <v>2.65</v>
      </c>
      <c r="V91" s="1">
        <v>32</v>
      </c>
      <c r="W91" s="1">
        <v>15</v>
      </c>
      <c r="X91" s="1">
        <v>7.15</v>
      </c>
      <c r="Y91" s="1">
        <v>7.98</v>
      </c>
      <c r="Z91" s="1">
        <v>6.15</v>
      </c>
      <c r="AA91" s="1">
        <v>23.7</v>
      </c>
      <c r="AC91" s="5">
        <v>39934</v>
      </c>
      <c r="AD91" s="50">
        <f>+((B91/AA91)*100)/($B$41/$AA$41)</f>
        <v>269.1427480718281</v>
      </c>
      <c r="AE91" s="50">
        <f>+(C91*100)/C$41</f>
        <v>132.3170731707317</v>
      </c>
      <c r="AF91" s="50">
        <f>+(D91*100)/D$41</f>
        <v>142.1832884097035</v>
      </c>
      <c r="AG91" s="50">
        <f>+(E91*100)/E$41</f>
        <v>123.16715542521993</v>
      </c>
      <c r="AH91" s="50">
        <f>+((F91/AA91)*100)/($F$41/$AA$41)</f>
        <v>125.37802341475012</v>
      </c>
      <c r="AI91" s="50">
        <f aca="true" t="shared" si="89" ref="AI91:AR93">+(G91*100)/G$41</f>
        <v>148.29545454545453</v>
      </c>
      <c r="AJ91" s="50">
        <f t="shared" si="89"/>
        <v>151.07692307692307</v>
      </c>
      <c r="AK91" s="50">
        <f t="shared" si="89"/>
        <v>126.42131644901728</v>
      </c>
      <c r="AL91" s="50">
        <f t="shared" si="89"/>
        <v>180</v>
      </c>
      <c r="AM91" s="50">
        <f t="shared" si="89"/>
        <v>125.71428571428571</v>
      </c>
      <c r="AN91" s="50">
        <f t="shared" si="89"/>
        <v>186.27450980392157</v>
      </c>
      <c r="AO91" s="50">
        <f t="shared" si="89"/>
        <v>150</v>
      </c>
      <c r="AP91" s="50">
        <f t="shared" si="89"/>
        <v>107.33944954128441</v>
      </c>
      <c r="AQ91" s="50">
        <f t="shared" si="89"/>
        <v>257.57575757575756</v>
      </c>
      <c r="AR91" s="50">
        <f t="shared" si="89"/>
        <v>238.0952380952381</v>
      </c>
      <c r="AS91" s="50">
        <f aca="true" t="shared" si="90" ref="AS91:BB93">+(Q91*100)/Q$41</f>
        <v>241.2280701754386</v>
      </c>
      <c r="AT91" s="50">
        <f t="shared" si="90"/>
        <v>128.86597938144328</v>
      </c>
      <c r="AU91" s="50">
        <f t="shared" si="90"/>
        <v>123.69477911646585</v>
      </c>
      <c r="AV91" s="50">
        <f t="shared" si="90"/>
        <v>43.09601792794346</v>
      </c>
      <c r="AW91" s="50">
        <f t="shared" si="90"/>
        <v>66.41604010025063</v>
      </c>
      <c r="AX91" s="50">
        <f t="shared" si="90"/>
        <v>12.121212121212121</v>
      </c>
      <c r="AY91" s="50">
        <f t="shared" si="90"/>
        <v>60</v>
      </c>
      <c r="AZ91" s="50">
        <f t="shared" si="90"/>
        <v>116.6394779771615</v>
      </c>
      <c r="BA91" s="50">
        <f t="shared" si="90"/>
        <v>119.81981981981981</v>
      </c>
      <c r="BB91" s="50">
        <f t="shared" si="90"/>
        <v>133.98692810457516</v>
      </c>
      <c r="BC91" s="50">
        <f>+(AA91*100)/AA$41</f>
        <v>92.86469965910426</v>
      </c>
    </row>
    <row r="92" spans="1:55" ht="9.75">
      <c r="A92" s="5">
        <v>39965</v>
      </c>
      <c r="B92" s="1">
        <v>5373.68</v>
      </c>
      <c r="C92" s="1">
        <v>0.434</v>
      </c>
      <c r="D92" s="115">
        <v>0.5275</v>
      </c>
      <c r="E92" s="115">
        <v>0.42</v>
      </c>
      <c r="F92" s="49">
        <v>26.8</v>
      </c>
      <c r="G92" s="1">
        <v>52200</v>
      </c>
      <c r="H92" s="1">
        <v>9820</v>
      </c>
      <c r="I92" s="1">
        <v>276.91</v>
      </c>
      <c r="J92" s="1">
        <v>36</v>
      </c>
      <c r="K92" s="1">
        <v>44</v>
      </c>
      <c r="L92" s="1">
        <v>0.95</v>
      </c>
      <c r="M92" s="1">
        <v>132</v>
      </c>
      <c r="N92" s="1">
        <v>117</v>
      </c>
      <c r="O92" s="1">
        <v>0.5</v>
      </c>
      <c r="P92" s="1">
        <v>0.5</v>
      </c>
      <c r="Q92" s="1">
        <v>5.5</v>
      </c>
      <c r="R92" s="1">
        <v>2.9</v>
      </c>
      <c r="S92" s="1">
        <v>3.08</v>
      </c>
      <c r="T92" s="1">
        <v>50</v>
      </c>
      <c r="U92" s="1">
        <v>2.65</v>
      </c>
      <c r="V92" s="1">
        <v>32</v>
      </c>
      <c r="W92" s="1">
        <v>15</v>
      </c>
      <c r="X92" s="1">
        <v>7.15</v>
      </c>
      <c r="Y92" s="1">
        <v>7.98</v>
      </c>
      <c r="Z92" s="1">
        <v>6.15</v>
      </c>
      <c r="AA92" s="1">
        <v>23.37</v>
      </c>
      <c r="AC92" s="5">
        <v>39965</v>
      </c>
      <c r="AD92" s="50">
        <f>+((B92/AA92)*100)/($B$41/$AA$41)</f>
        <v>272.94322333343285</v>
      </c>
      <c r="AE92" s="50">
        <f>+(C92*100)/C$41</f>
        <v>132.3170731707317</v>
      </c>
      <c r="AF92" s="50">
        <f>+(D92*100)/D$41</f>
        <v>142.1832884097035</v>
      </c>
      <c r="AG92" s="50">
        <f>+(E92*100)/E$41</f>
        <v>123.16715542521993</v>
      </c>
      <c r="AH92" s="50">
        <f>+((F92/AA92)*100)/($F$41/$AA$41)</f>
        <v>137.40235163656308</v>
      </c>
      <c r="AI92" s="50">
        <f t="shared" si="89"/>
        <v>148.29545454545453</v>
      </c>
      <c r="AJ92" s="50">
        <f t="shared" si="89"/>
        <v>151.07692307692307</v>
      </c>
      <c r="AK92" s="50">
        <f t="shared" si="89"/>
        <v>121.75614474783451</v>
      </c>
      <c r="AL92" s="50">
        <f t="shared" si="89"/>
        <v>180</v>
      </c>
      <c r="AM92" s="50">
        <f t="shared" si="89"/>
        <v>125.71428571428571</v>
      </c>
      <c r="AN92" s="50">
        <f t="shared" si="89"/>
        <v>186.27450980392157</v>
      </c>
      <c r="AO92" s="50">
        <f t="shared" si="89"/>
        <v>150</v>
      </c>
      <c r="AP92" s="50">
        <f t="shared" si="89"/>
        <v>107.33944954128441</v>
      </c>
      <c r="AQ92" s="50">
        <f t="shared" si="89"/>
        <v>151.5151515151515</v>
      </c>
      <c r="AR92" s="50">
        <f t="shared" si="89"/>
        <v>238.0952380952381</v>
      </c>
      <c r="AS92" s="50">
        <f t="shared" si="90"/>
        <v>241.2280701754386</v>
      </c>
      <c r="AT92" s="50">
        <f t="shared" si="90"/>
        <v>99.65635738831615</v>
      </c>
      <c r="AU92" s="50">
        <f t="shared" si="90"/>
        <v>123.69477911646585</v>
      </c>
      <c r="AV92" s="50">
        <f t="shared" si="90"/>
        <v>43.09601792794346</v>
      </c>
      <c r="AW92" s="50">
        <f t="shared" si="90"/>
        <v>66.41604010025063</v>
      </c>
      <c r="AX92" s="50">
        <f t="shared" si="90"/>
        <v>12.121212121212121</v>
      </c>
      <c r="AY92" s="50">
        <f t="shared" si="90"/>
        <v>60</v>
      </c>
      <c r="AZ92" s="50">
        <f t="shared" si="90"/>
        <v>116.6394779771615</v>
      </c>
      <c r="BA92" s="50">
        <f t="shared" si="90"/>
        <v>119.81981981981981</v>
      </c>
      <c r="BB92" s="50">
        <f t="shared" si="90"/>
        <v>133.98692810457516</v>
      </c>
      <c r="BC92" s="50">
        <f>+(AA92*100)/AA$41</f>
        <v>91.57164687904078</v>
      </c>
    </row>
    <row r="93" spans="1:55" s="2" customFormat="1" ht="9.75">
      <c r="A93" s="5">
        <v>39995</v>
      </c>
      <c r="B93" s="1">
        <v>5373.68</v>
      </c>
      <c r="C93" s="1">
        <v>0.434</v>
      </c>
      <c r="D93" s="115">
        <v>0.5275</v>
      </c>
      <c r="E93" s="115">
        <v>0.4275</v>
      </c>
      <c r="F93" s="49">
        <v>26.8</v>
      </c>
      <c r="G93" s="1">
        <v>52200</v>
      </c>
      <c r="H93" s="1">
        <v>9820</v>
      </c>
      <c r="I93" s="1">
        <v>281.01</v>
      </c>
      <c r="J93" s="1">
        <v>36</v>
      </c>
      <c r="K93" s="1">
        <v>44</v>
      </c>
      <c r="L93" s="1">
        <v>0.95</v>
      </c>
      <c r="M93" s="1">
        <v>132</v>
      </c>
      <c r="N93" s="1">
        <v>117</v>
      </c>
      <c r="O93" s="1">
        <v>0.5</v>
      </c>
      <c r="P93" s="1">
        <v>0.5</v>
      </c>
      <c r="Q93" s="1">
        <v>5.5</v>
      </c>
      <c r="R93" s="1">
        <v>3</v>
      </c>
      <c r="S93" s="1">
        <v>3.08</v>
      </c>
      <c r="T93" s="1">
        <v>50</v>
      </c>
      <c r="U93" s="1">
        <v>2.65</v>
      </c>
      <c r="V93" s="1">
        <v>32</v>
      </c>
      <c r="W93" s="1">
        <v>15</v>
      </c>
      <c r="X93" s="1">
        <v>7.15</v>
      </c>
      <c r="Y93" s="1">
        <v>7.98</v>
      </c>
      <c r="Z93" s="1">
        <v>6.15</v>
      </c>
      <c r="AA93" s="124">
        <v>23.39</v>
      </c>
      <c r="AB93" s="98"/>
      <c r="AC93" s="5">
        <v>39995</v>
      </c>
      <c r="AD93" s="50">
        <f>+((B93/AA93)*100)/($B$41/$AA$41)</f>
        <v>272.70983879018064</v>
      </c>
      <c r="AE93" s="50">
        <f>+(C93*100)/C$41</f>
        <v>132.3170731707317</v>
      </c>
      <c r="AF93" s="50">
        <f>+(D93*100)/D$41</f>
        <v>142.1832884097035</v>
      </c>
      <c r="AG93" s="50">
        <f>+(E93*100)/E$41</f>
        <v>125.366568914956</v>
      </c>
      <c r="AH93" s="50">
        <f>+((F93/AA93)*100)/($F$41/$AA$41)</f>
        <v>137.28486352058482</v>
      </c>
      <c r="AI93" s="50">
        <f t="shared" si="89"/>
        <v>148.29545454545453</v>
      </c>
      <c r="AJ93" s="50">
        <f t="shared" si="89"/>
        <v>151.07692307692307</v>
      </c>
      <c r="AK93" s="50">
        <f t="shared" si="89"/>
        <v>123.55889724310777</v>
      </c>
      <c r="AL93" s="50">
        <f t="shared" si="89"/>
        <v>180</v>
      </c>
      <c r="AM93" s="50">
        <f t="shared" si="89"/>
        <v>125.71428571428571</v>
      </c>
      <c r="AN93" s="50">
        <f t="shared" si="89"/>
        <v>186.27450980392157</v>
      </c>
      <c r="AO93" s="50">
        <f t="shared" si="89"/>
        <v>150</v>
      </c>
      <c r="AP93" s="50">
        <f t="shared" si="89"/>
        <v>107.33944954128441</v>
      </c>
      <c r="AQ93" s="50">
        <f t="shared" si="89"/>
        <v>151.5151515151515</v>
      </c>
      <c r="AR93" s="50">
        <f t="shared" si="89"/>
        <v>238.0952380952381</v>
      </c>
      <c r="AS93" s="50">
        <f t="shared" si="90"/>
        <v>241.2280701754386</v>
      </c>
      <c r="AT93" s="50">
        <f t="shared" si="90"/>
        <v>103.09278350515463</v>
      </c>
      <c r="AU93" s="50">
        <f t="shared" si="90"/>
        <v>123.69477911646585</v>
      </c>
      <c r="AV93" s="50">
        <f t="shared" si="90"/>
        <v>43.09601792794346</v>
      </c>
      <c r="AW93" s="50">
        <f t="shared" si="90"/>
        <v>66.41604010025063</v>
      </c>
      <c r="AX93" s="50">
        <f t="shared" si="90"/>
        <v>12.121212121212121</v>
      </c>
      <c r="AY93" s="50">
        <f t="shared" si="90"/>
        <v>60</v>
      </c>
      <c r="AZ93" s="50">
        <f t="shared" si="90"/>
        <v>116.6394779771615</v>
      </c>
      <c r="BA93" s="50">
        <f t="shared" si="90"/>
        <v>119.81981981981981</v>
      </c>
      <c r="BB93" s="50">
        <f t="shared" si="90"/>
        <v>133.98692810457516</v>
      </c>
      <c r="BC93" s="50">
        <f>+(AA93*100)/AA$41</f>
        <v>91.65001371419615</v>
      </c>
    </row>
    <row r="94" spans="1:55" ht="9.75">
      <c r="A94" s="5">
        <v>40026</v>
      </c>
      <c r="B94" s="1">
        <v>5373.68</v>
      </c>
      <c r="C94" s="1">
        <v>0.43</v>
      </c>
      <c r="D94" s="1">
        <v>0.514</v>
      </c>
      <c r="E94" s="49">
        <v>0.44</v>
      </c>
      <c r="F94" s="1">
        <v>28.7</v>
      </c>
      <c r="G94" s="1">
        <v>52200</v>
      </c>
      <c r="H94" s="1">
        <v>9820</v>
      </c>
      <c r="I94" s="1">
        <v>274.75</v>
      </c>
      <c r="J94" s="1">
        <v>36</v>
      </c>
      <c r="K94" s="1">
        <v>44</v>
      </c>
      <c r="L94" s="1">
        <v>0.95</v>
      </c>
      <c r="M94" s="1">
        <v>132</v>
      </c>
      <c r="N94" s="1">
        <v>117</v>
      </c>
      <c r="O94" s="1">
        <v>0.5</v>
      </c>
      <c r="P94" s="1">
        <v>0.5</v>
      </c>
      <c r="Q94" s="1">
        <v>5.5</v>
      </c>
      <c r="R94" s="1">
        <v>2.52</v>
      </c>
      <c r="S94" s="1">
        <v>3.25</v>
      </c>
      <c r="T94" s="1">
        <v>40</v>
      </c>
      <c r="U94" s="1">
        <v>3.57</v>
      </c>
      <c r="V94" s="1">
        <v>32</v>
      </c>
      <c r="W94" s="1">
        <v>20</v>
      </c>
      <c r="X94" s="1">
        <v>7.15</v>
      </c>
      <c r="Y94" s="1">
        <v>7.98</v>
      </c>
      <c r="Z94" s="1">
        <v>6.15</v>
      </c>
      <c r="AA94" s="125">
        <v>23.852</v>
      </c>
      <c r="AC94" s="5">
        <v>40026</v>
      </c>
      <c r="AD94" s="50">
        <f aca="true" t="shared" si="91" ref="AD94:AD110">+((B94/AA94)*100)/($B$41/$AA$41)</f>
        <v>267.4276005912429</v>
      </c>
      <c r="AE94" s="50">
        <f aca="true" t="shared" si="92" ref="AE94:AE110">+(C94*100)/C$41</f>
        <v>131.09756097560975</v>
      </c>
      <c r="AF94" s="50">
        <f aca="true" t="shared" si="93" ref="AF94:AF110">+(D94*100)/D$41</f>
        <v>138.544474393531</v>
      </c>
      <c r="AG94" s="50">
        <f aca="true" t="shared" si="94" ref="AG94:AG110">+(E94*100)/E$41</f>
        <v>129.03225806451613</v>
      </c>
      <c r="AH94" s="50">
        <f aca="true" t="shared" si="95" ref="AH94:AH110">+((F94/AA94)*100)/($F$41/$AA$41)</f>
        <v>144.17009351092298</v>
      </c>
      <c r="AI94" s="50">
        <f aca="true" t="shared" si="96" ref="AI94:AI110">+(G94*100)/G$41</f>
        <v>148.29545454545453</v>
      </c>
      <c r="AJ94" s="50">
        <f aca="true" t="shared" si="97" ref="AJ94:AJ110">+(H94*100)/H$41</f>
        <v>151.07692307692307</v>
      </c>
      <c r="AK94" s="50">
        <f aca="true" t="shared" si="98" ref="AK94:AK110">+(I94*100)/I$41</f>
        <v>120.80640196983687</v>
      </c>
      <c r="AL94" s="50">
        <f aca="true" t="shared" si="99" ref="AL94:AL110">+(J94*100)/J$41</f>
        <v>180</v>
      </c>
      <c r="AM94" s="50">
        <f aca="true" t="shared" si="100" ref="AM94:AM110">+(K94*100)/K$41</f>
        <v>125.71428571428571</v>
      </c>
      <c r="AN94" s="50">
        <f aca="true" t="shared" si="101" ref="AN94:AN110">+(L94*100)/L$41</f>
        <v>186.27450980392157</v>
      </c>
      <c r="AO94" s="50">
        <f aca="true" t="shared" si="102" ref="AO94:AO110">+(M94*100)/M$41</f>
        <v>150</v>
      </c>
      <c r="AP94" s="50">
        <f aca="true" t="shared" si="103" ref="AP94:AP110">+(N94*100)/N$41</f>
        <v>107.33944954128441</v>
      </c>
      <c r="AQ94" s="50">
        <f aca="true" t="shared" si="104" ref="AQ94:AQ110">+(O94*100)/O$41</f>
        <v>151.5151515151515</v>
      </c>
      <c r="AR94" s="50">
        <f aca="true" t="shared" si="105" ref="AR94:AR110">+(P94*100)/P$41</f>
        <v>238.0952380952381</v>
      </c>
      <c r="AS94" s="50">
        <f aca="true" t="shared" si="106" ref="AS94:AS110">+(Q94*100)/Q$41</f>
        <v>241.2280701754386</v>
      </c>
      <c r="AT94" s="50">
        <f aca="true" t="shared" si="107" ref="AT94:AT110">+(R94*100)/R$41</f>
        <v>86.59793814432989</v>
      </c>
      <c r="AU94" s="50">
        <f aca="true" t="shared" si="108" ref="AU94:AU110">+(S94*100)/S$41</f>
        <v>130.52208835341364</v>
      </c>
      <c r="AV94" s="50">
        <f aca="true" t="shared" si="109" ref="AV94:AV110">+(T94*100)/T$41</f>
        <v>34.476814342354764</v>
      </c>
      <c r="AW94" s="50">
        <f aca="true" t="shared" si="110" ref="AW94:AW110">+(U94*100)/U$41</f>
        <v>89.47368421052632</v>
      </c>
      <c r="AX94" s="50">
        <f aca="true" t="shared" si="111" ref="AX94:AX110">+(V94*100)/V$41</f>
        <v>12.121212121212121</v>
      </c>
      <c r="AY94" s="50">
        <f aca="true" t="shared" si="112" ref="AY94:AY110">+(W94*100)/W$41</f>
        <v>80</v>
      </c>
      <c r="AZ94" s="50">
        <f aca="true" t="shared" si="113" ref="AZ94:AZ110">+(X94*100)/X$41</f>
        <v>116.6394779771615</v>
      </c>
      <c r="BA94" s="50">
        <f aca="true" t="shared" si="114" ref="BA94:BA110">+(Y94*100)/Y$41</f>
        <v>119.81981981981981</v>
      </c>
      <c r="BB94" s="50">
        <f aca="true" t="shared" si="115" ref="BB94:BB110">+(Z94*100)/Z$41</f>
        <v>133.98692810457516</v>
      </c>
      <c r="BC94" s="50">
        <f aca="true" t="shared" si="116" ref="BC94:BC110">+(AA94*100)/AA$41</f>
        <v>93.46028760628501</v>
      </c>
    </row>
    <row r="95" spans="1:55" ht="9.75">
      <c r="A95" s="5">
        <v>40057</v>
      </c>
      <c r="B95" s="1">
        <v>5373.68</v>
      </c>
      <c r="C95" s="1">
        <v>0.419</v>
      </c>
      <c r="D95" s="1">
        <v>0.505</v>
      </c>
      <c r="E95" s="49">
        <v>0.45</v>
      </c>
      <c r="F95" s="1">
        <v>28.7</v>
      </c>
      <c r="G95" s="1">
        <v>52200</v>
      </c>
      <c r="H95" s="1">
        <v>9820</v>
      </c>
      <c r="I95" s="1">
        <v>265.46</v>
      </c>
      <c r="J95" s="1">
        <v>36</v>
      </c>
      <c r="K95" s="1">
        <v>44</v>
      </c>
      <c r="L95" s="1">
        <v>0.95</v>
      </c>
      <c r="M95" s="1">
        <v>132</v>
      </c>
      <c r="N95" s="1">
        <v>117</v>
      </c>
      <c r="O95" s="1">
        <v>0.5</v>
      </c>
      <c r="P95" s="1">
        <v>0.5</v>
      </c>
      <c r="Q95" s="1">
        <v>5.5</v>
      </c>
      <c r="R95" s="1">
        <v>2.52</v>
      </c>
      <c r="S95" s="1">
        <v>3.25</v>
      </c>
      <c r="T95" s="1">
        <v>40</v>
      </c>
      <c r="U95" s="1">
        <v>3.57</v>
      </c>
      <c r="V95" s="1">
        <v>32</v>
      </c>
      <c r="W95" s="1">
        <v>20</v>
      </c>
      <c r="X95" s="1">
        <v>7.15</v>
      </c>
      <c r="Y95" s="1">
        <v>7.98</v>
      </c>
      <c r="Z95" s="1">
        <v>6.15</v>
      </c>
      <c r="AA95" s="124">
        <v>21.924</v>
      </c>
      <c r="AC95" s="5">
        <v>40057</v>
      </c>
      <c r="AD95" s="50">
        <f t="shared" si="91"/>
        <v>290.94522574814476</v>
      </c>
      <c r="AE95" s="50">
        <f t="shared" si="92"/>
        <v>127.74390243902438</v>
      </c>
      <c r="AF95" s="50">
        <f t="shared" si="93"/>
        <v>136.11859838274933</v>
      </c>
      <c r="AG95" s="50">
        <f t="shared" si="94"/>
        <v>131.96480938416423</v>
      </c>
      <c r="AH95" s="50">
        <f t="shared" si="95"/>
        <v>156.8484341553793</v>
      </c>
      <c r="AI95" s="50">
        <f t="shared" si="96"/>
        <v>148.29545454545453</v>
      </c>
      <c r="AJ95" s="50">
        <f t="shared" si="97"/>
        <v>151.07692307692307</v>
      </c>
      <c r="AK95" s="50">
        <f t="shared" si="98"/>
        <v>116.72162863298595</v>
      </c>
      <c r="AL95" s="50">
        <f t="shared" si="99"/>
        <v>180</v>
      </c>
      <c r="AM95" s="50">
        <f t="shared" si="100"/>
        <v>125.71428571428571</v>
      </c>
      <c r="AN95" s="50">
        <f t="shared" si="101"/>
        <v>186.27450980392157</v>
      </c>
      <c r="AO95" s="50">
        <f t="shared" si="102"/>
        <v>150</v>
      </c>
      <c r="AP95" s="50">
        <f t="shared" si="103"/>
        <v>107.33944954128441</v>
      </c>
      <c r="AQ95" s="50">
        <f t="shared" si="104"/>
        <v>151.5151515151515</v>
      </c>
      <c r="AR95" s="50">
        <f t="shared" si="105"/>
        <v>238.0952380952381</v>
      </c>
      <c r="AS95" s="50">
        <f t="shared" si="106"/>
        <v>241.2280701754386</v>
      </c>
      <c r="AT95" s="50">
        <f t="shared" si="107"/>
        <v>86.59793814432989</v>
      </c>
      <c r="AU95" s="50">
        <f t="shared" si="108"/>
        <v>130.52208835341364</v>
      </c>
      <c r="AV95" s="50">
        <f t="shared" si="109"/>
        <v>34.476814342354764</v>
      </c>
      <c r="AW95" s="50">
        <f t="shared" si="110"/>
        <v>89.47368421052632</v>
      </c>
      <c r="AX95" s="50">
        <f t="shared" si="111"/>
        <v>12.121212121212121</v>
      </c>
      <c r="AY95" s="50">
        <f t="shared" si="112"/>
        <v>80</v>
      </c>
      <c r="AZ95" s="50">
        <f t="shared" si="113"/>
        <v>116.6394779771615</v>
      </c>
      <c r="BA95" s="50">
        <f t="shared" si="114"/>
        <v>119.81981981981981</v>
      </c>
      <c r="BB95" s="50">
        <f t="shared" si="115"/>
        <v>133.98692810457516</v>
      </c>
      <c r="BC95" s="50">
        <f t="shared" si="116"/>
        <v>85.9057246973081</v>
      </c>
    </row>
    <row r="96" spans="1:55" ht="9.75">
      <c r="A96" s="5">
        <v>40087</v>
      </c>
      <c r="B96" s="1">
        <v>5373.68</v>
      </c>
      <c r="C96" s="1">
        <v>0.419</v>
      </c>
      <c r="D96" s="1">
        <v>0.505</v>
      </c>
      <c r="E96" s="49">
        <v>0.45</v>
      </c>
      <c r="F96" s="1">
        <v>28.7</v>
      </c>
      <c r="G96" s="1">
        <v>52200</v>
      </c>
      <c r="H96" s="1">
        <v>9820</v>
      </c>
      <c r="I96" s="1">
        <v>251.24</v>
      </c>
      <c r="J96" s="1">
        <v>36</v>
      </c>
      <c r="K96" s="1">
        <v>44</v>
      </c>
      <c r="L96" s="1">
        <v>0.95</v>
      </c>
      <c r="M96" s="1">
        <v>132</v>
      </c>
      <c r="N96" s="1">
        <v>117</v>
      </c>
      <c r="O96" s="1">
        <v>0.5</v>
      </c>
      <c r="P96" s="1">
        <v>0.5</v>
      </c>
      <c r="Q96" s="1">
        <v>5.5</v>
      </c>
      <c r="R96" s="1">
        <v>2.52</v>
      </c>
      <c r="S96" s="1">
        <v>3.25</v>
      </c>
      <c r="T96" s="1">
        <v>40</v>
      </c>
      <c r="U96" s="1">
        <v>3.57</v>
      </c>
      <c r="V96" s="1">
        <v>32</v>
      </c>
      <c r="W96" s="1">
        <v>20</v>
      </c>
      <c r="X96" s="1">
        <v>7.15</v>
      </c>
      <c r="Y96" s="1">
        <v>7.98</v>
      </c>
      <c r="Z96" s="1">
        <v>6.15</v>
      </c>
      <c r="AA96" s="124">
        <v>20.82</v>
      </c>
      <c r="AC96" s="5">
        <v>40087</v>
      </c>
      <c r="AD96" s="50">
        <f t="shared" si="91"/>
        <v>306.3728688425709</v>
      </c>
      <c r="AE96" s="50">
        <f t="shared" si="92"/>
        <v>127.74390243902438</v>
      </c>
      <c r="AF96" s="50">
        <f t="shared" si="93"/>
        <v>136.11859838274933</v>
      </c>
      <c r="AG96" s="50">
        <f t="shared" si="94"/>
        <v>131.96480938416423</v>
      </c>
      <c r="AH96" s="50">
        <f t="shared" si="95"/>
        <v>165.16546928062127</v>
      </c>
      <c r="AI96" s="50">
        <f t="shared" si="96"/>
        <v>148.29545454545453</v>
      </c>
      <c r="AJ96" s="50">
        <f t="shared" si="97"/>
        <v>151.07692307692307</v>
      </c>
      <c r="AK96" s="50">
        <f t="shared" si="98"/>
        <v>110.4691553445016</v>
      </c>
      <c r="AL96" s="50">
        <f t="shared" si="99"/>
        <v>180</v>
      </c>
      <c r="AM96" s="50">
        <f t="shared" si="100"/>
        <v>125.71428571428571</v>
      </c>
      <c r="AN96" s="50">
        <f t="shared" si="101"/>
        <v>186.27450980392157</v>
      </c>
      <c r="AO96" s="50">
        <f t="shared" si="102"/>
        <v>150</v>
      </c>
      <c r="AP96" s="50">
        <f t="shared" si="103"/>
        <v>107.33944954128441</v>
      </c>
      <c r="AQ96" s="50">
        <f t="shared" si="104"/>
        <v>151.5151515151515</v>
      </c>
      <c r="AR96" s="50">
        <f t="shared" si="105"/>
        <v>238.0952380952381</v>
      </c>
      <c r="AS96" s="50">
        <f t="shared" si="106"/>
        <v>241.2280701754386</v>
      </c>
      <c r="AT96" s="50">
        <f t="shared" si="107"/>
        <v>86.59793814432989</v>
      </c>
      <c r="AU96" s="50">
        <f t="shared" si="108"/>
        <v>130.52208835341364</v>
      </c>
      <c r="AV96" s="50">
        <f t="shared" si="109"/>
        <v>34.476814342354764</v>
      </c>
      <c r="AW96" s="50">
        <f t="shared" si="110"/>
        <v>89.47368421052632</v>
      </c>
      <c r="AX96" s="50">
        <f t="shared" si="111"/>
        <v>12.121212121212121</v>
      </c>
      <c r="AY96" s="50">
        <f t="shared" si="112"/>
        <v>80</v>
      </c>
      <c r="AZ96" s="50">
        <f t="shared" si="113"/>
        <v>116.6394779771615</v>
      </c>
      <c r="BA96" s="50">
        <f t="shared" si="114"/>
        <v>119.81981981981981</v>
      </c>
      <c r="BB96" s="50">
        <f t="shared" si="115"/>
        <v>133.98692810457516</v>
      </c>
      <c r="BC96" s="50">
        <f t="shared" si="116"/>
        <v>81.5798753967321</v>
      </c>
    </row>
    <row r="97" spans="1:55" ht="9.75">
      <c r="A97" s="5">
        <v>40118</v>
      </c>
      <c r="B97" s="1">
        <v>5373.68</v>
      </c>
      <c r="C97" s="1">
        <v>0.4125</v>
      </c>
      <c r="D97" s="1">
        <v>0.535</v>
      </c>
      <c r="E97" s="49">
        <v>0.45</v>
      </c>
      <c r="F97" s="1">
        <v>28.7</v>
      </c>
      <c r="G97" s="1">
        <v>52200</v>
      </c>
      <c r="H97" s="1">
        <v>9820</v>
      </c>
      <c r="I97" s="1">
        <v>248.2</v>
      </c>
      <c r="J97" s="1">
        <v>36</v>
      </c>
      <c r="K97" s="1">
        <v>44</v>
      </c>
      <c r="L97" s="1">
        <v>0.95</v>
      </c>
      <c r="M97" s="1">
        <v>132</v>
      </c>
      <c r="N97" s="1">
        <v>117</v>
      </c>
      <c r="O97" s="1">
        <v>0.5</v>
      </c>
      <c r="P97" s="1">
        <v>0.5</v>
      </c>
      <c r="Q97" s="1">
        <v>5.5</v>
      </c>
      <c r="R97" s="1">
        <v>2.52</v>
      </c>
      <c r="S97" s="1">
        <v>3.25</v>
      </c>
      <c r="T97" s="1">
        <v>40</v>
      </c>
      <c r="U97" s="1">
        <v>3.57</v>
      </c>
      <c r="V97" s="1">
        <v>32</v>
      </c>
      <c r="W97" s="1">
        <v>20</v>
      </c>
      <c r="X97" s="1">
        <v>7.15</v>
      </c>
      <c r="Y97" s="1">
        <v>7.98</v>
      </c>
      <c r="Z97" s="1">
        <v>6.15</v>
      </c>
      <c r="AA97" s="124">
        <v>20.461</v>
      </c>
      <c r="AC97" s="5">
        <v>40118</v>
      </c>
      <c r="AD97" s="50">
        <f t="shared" si="91"/>
        <v>311.7483568399553</v>
      </c>
      <c r="AE97" s="50">
        <f t="shared" si="92"/>
        <v>125.76219512195121</v>
      </c>
      <c r="AF97" s="50">
        <f t="shared" si="93"/>
        <v>144.20485175202157</v>
      </c>
      <c r="AG97" s="50">
        <f t="shared" si="94"/>
        <v>131.96480938416423</v>
      </c>
      <c r="AH97" s="50">
        <f t="shared" si="95"/>
        <v>168.06339232796714</v>
      </c>
      <c r="AI97" s="50">
        <f t="shared" si="96"/>
        <v>148.29545454545453</v>
      </c>
      <c r="AJ97" s="50">
        <f t="shared" si="97"/>
        <v>151.07692307692307</v>
      </c>
      <c r="AK97" s="50">
        <f t="shared" si="98"/>
        <v>109.13248032361605</v>
      </c>
      <c r="AL97" s="50">
        <f t="shared" si="99"/>
        <v>180</v>
      </c>
      <c r="AM97" s="50">
        <f t="shared" si="100"/>
        <v>125.71428571428571</v>
      </c>
      <c r="AN97" s="50">
        <f t="shared" si="101"/>
        <v>186.27450980392157</v>
      </c>
      <c r="AO97" s="50">
        <f t="shared" si="102"/>
        <v>150</v>
      </c>
      <c r="AP97" s="50">
        <f t="shared" si="103"/>
        <v>107.33944954128441</v>
      </c>
      <c r="AQ97" s="50">
        <f t="shared" si="104"/>
        <v>151.5151515151515</v>
      </c>
      <c r="AR97" s="50">
        <f t="shared" si="105"/>
        <v>238.0952380952381</v>
      </c>
      <c r="AS97" s="50">
        <f t="shared" si="106"/>
        <v>241.2280701754386</v>
      </c>
      <c r="AT97" s="50">
        <f t="shared" si="107"/>
        <v>86.59793814432989</v>
      </c>
      <c r="AU97" s="50">
        <f t="shared" si="108"/>
        <v>130.52208835341364</v>
      </c>
      <c r="AV97" s="50">
        <f t="shared" si="109"/>
        <v>34.476814342354764</v>
      </c>
      <c r="AW97" s="50">
        <f t="shared" si="110"/>
        <v>89.47368421052632</v>
      </c>
      <c r="AX97" s="50">
        <f t="shared" si="111"/>
        <v>12.121212121212121</v>
      </c>
      <c r="AY97" s="50">
        <f t="shared" si="112"/>
        <v>80</v>
      </c>
      <c r="AZ97" s="50">
        <f t="shared" si="113"/>
        <v>116.6394779771615</v>
      </c>
      <c r="BA97" s="50">
        <f t="shared" si="114"/>
        <v>119.81981981981981</v>
      </c>
      <c r="BB97" s="50">
        <f t="shared" si="115"/>
        <v>133.98692810457516</v>
      </c>
      <c r="BC97" s="50">
        <f t="shared" si="116"/>
        <v>80.17319070569334</v>
      </c>
    </row>
    <row r="98" spans="1:55" ht="9.75">
      <c r="A98" s="5">
        <v>40148</v>
      </c>
      <c r="B98" s="1">
        <v>5373.68</v>
      </c>
      <c r="C98" s="1">
        <v>0.4125</v>
      </c>
      <c r="D98" s="1">
        <v>0.601</v>
      </c>
      <c r="E98" s="49">
        <v>0.45</v>
      </c>
      <c r="F98" s="1">
        <v>28.7</v>
      </c>
      <c r="G98" s="1">
        <v>52200</v>
      </c>
      <c r="H98" s="1">
        <v>9820</v>
      </c>
      <c r="I98" s="1">
        <v>241.62</v>
      </c>
      <c r="J98" s="1">
        <v>36</v>
      </c>
      <c r="K98" s="1">
        <v>44</v>
      </c>
      <c r="L98" s="1">
        <v>0.95</v>
      </c>
      <c r="M98" s="1">
        <v>132</v>
      </c>
      <c r="N98" s="1">
        <v>117</v>
      </c>
      <c r="O98" s="1">
        <v>0.5</v>
      </c>
      <c r="P98" s="1">
        <v>0.5</v>
      </c>
      <c r="Q98" s="1">
        <v>5.5</v>
      </c>
      <c r="R98" s="1">
        <v>2.52</v>
      </c>
      <c r="S98" s="1">
        <v>3.25</v>
      </c>
      <c r="T98" s="1">
        <v>40</v>
      </c>
      <c r="U98" s="1">
        <v>3.57</v>
      </c>
      <c r="V98" s="1">
        <v>32</v>
      </c>
      <c r="W98" s="1">
        <v>20</v>
      </c>
      <c r="X98" s="1">
        <v>7.15</v>
      </c>
      <c r="Y98" s="1">
        <v>7.98</v>
      </c>
      <c r="Z98" s="1">
        <v>6.15</v>
      </c>
      <c r="AA98" s="124">
        <v>19.703</v>
      </c>
      <c r="AC98" s="5">
        <v>40148</v>
      </c>
      <c r="AD98" s="50">
        <f t="shared" si="91"/>
        <v>323.7417210222974</v>
      </c>
      <c r="AE98" s="50">
        <f t="shared" si="92"/>
        <v>125.76219512195121</v>
      </c>
      <c r="AF98" s="50">
        <f t="shared" si="93"/>
        <v>161.99460916442047</v>
      </c>
      <c r="AG98" s="50">
        <f t="shared" si="94"/>
        <v>131.96480938416423</v>
      </c>
      <c r="AH98" s="50">
        <f t="shared" si="95"/>
        <v>174.5290093093709</v>
      </c>
      <c r="AI98" s="50">
        <f t="shared" si="96"/>
        <v>148.29545454545453</v>
      </c>
      <c r="AJ98" s="50">
        <f t="shared" si="97"/>
        <v>151.07692307692307</v>
      </c>
      <c r="AK98" s="50">
        <f t="shared" si="98"/>
        <v>106.23928241656773</v>
      </c>
      <c r="AL98" s="50">
        <f t="shared" si="99"/>
        <v>180</v>
      </c>
      <c r="AM98" s="50">
        <f t="shared" si="100"/>
        <v>125.71428571428571</v>
      </c>
      <c r="AN98" s="50">
        <f t="shared" si="101"/>
        <v>186.27450980392157</v>
      </c>
      <c r="AO98" s="50">
        <f t="shared" si="102"/>
        <v>150</v>
      </c>
      <c r="AP98" s="50">
        <f t="shared" si="103"/>
        <v>107.33944954128441</v>
      </c>
      <c r="AQ98" s="50">
        <f t="shared" si="104"/>
        <v>151.5151515151515</v>
      </c>
      <c r="AR98" s="50">
        <f t="shared" si="105"/>
        <v>238.0952380952381</v>
      </c>
      <c r="AS98" s="50">
        <f t="shared" si="106"/>
        <v>241.2280701754386</v>
      </c>
      <c r="AT98" s="50">
        <f t="shared" si="107"/>
        <v>86.59793814432989</v>
      </c>
      <c r="AU98" s="50">
        <f t="shared" si="108"/>
        <v>130.52208835341364</v>
      </c>
      <c r="AV98" s="50">
        <f t="shared" si="109"/>
        <v>34.476814342354764</v>
      </c>
      <c r="AW98" s="50">
        <f t="shared" si="110"/>
        <v>89.47368421052632</v>
      </c>
      <c r="AX98" s="50">
        <f t="shared" si="111"/>
        <v>12.121212121212121</v>
      </c>
      <c r="AY98" s="50">
        <f t="shared" si="112"/>
        <v>80</v>
      </c>
      <c r="AZ98" s="50">
        <f t="shared" si="113"/>
        <v>116.6394779771615</v>
      </c>
      <c r="BA98" s="50">
        <f t="shared" si="114"/>
        <v>119.81981981981981</v>
      </c>
      <c r="BB98" s="50">
        <f t="shared" si="115"/>
        <v>133.98692810457516</v>
      </c>
      <c r="BC98" s="50">
        <f t="shared" si="116"/>
        <v>77.20308765330512</v>
      </c>
    </row>
    <row r="99" spans="1:55" ht="9.75">
      <c r="A99" s="5">
        <v>40179</v>
      </c>
      <c r="B99" s="1">
        <v>5861.61</v>
      </c>
      <c r="C99" s="1">
        <v>0.4275</v>
      </c>
      <c r="D99" s="1">
        <v>0.671</v>
      </c>
      <c r="E99" s="49">
        <v>0.4744</v>
      </c>
      <c r="F99" s="1">
        <v>27.8</v>
      </c>
      <c r="G99" s="1">
        <v>52200</v>
      </c>
      <c r="H99" s="1">
        <v>9820</v>
      </c>
      <c r="I99" s="1">
        <v>240.83</v>
      </c>
      <c r="J99" s="1">
        <v>36</v>
      </c>
      <c r="K99" s="1">
        <v>44</v>
      </c>
      <c r="L99" s="1">
        <v>0.95</v>
      </c>
      <c r="M99" s="1">
        <v>132</v>
      </c>
      <c r="N99" s="1">
        <v>117</v>
      </c>
      <c r="O99" s="1">
        <v>0.5</v>
      </c>
      <c r="P99" s="1">
        <v>0.5</v>
      </c>
      <c r="Q99" s="1">
        <v>5.5</v>
      </c>
      <c r="R99" s="1">
        <v>2.52</v>
      </c>
      <c r="S99" s="1">
        <v>3.25</v>
      </c>
      <c r="T99" s="1">
        <v>40</v>
      </c>
      <c r="U99" s="1">
        <v>3.57</v>
      </c>
      <c r="V99" s="1">
        <v>32</v>
      </c>
      <c r="W99" s="1">
        <v>20</v>
      </c>
      <c r="X99" s="1">
        <v>7.15</v>
      </c>
      <c r="Y99" s="1">
        <v>7.98</v>
      </c>
      <c r="Z99" s="1">
        <v>6.15</v>
      </c>
      <c r="AA99" s="124">
        <v>19.57</v>
      </c>
      <c r="AC99" s="5">
        <v>40179</v>
      </c>
      <c r="AD99" s="50">
        <f t="shared" si="91"/>
        <v>355.5374239402978</v>
      </c>
      <c r="AE99" s="50">
        <f t="shared" si="92"/>
        <v>130.33536585365854</v>
      </c>
      <c r="AF99" s="50">
        <f t="shared" si="93"/>
        <v>180.8625336927224</v>
      </c>
      <c r="AG99" s="50">
        <f t="shared" si="94"/>
        <v>139.12023460410555</v>
      </c>
      <c r="AH99" s="50">
        <f t="shared" si="95"/>
        <v>170.2048982705636</v>
      </c>
      <c r="AI99" s="50">
        <f t="shared" si="96"/>
        <v>148.29545454545453</v>
      </c>
      <c r="AJ99" s="50">
        <f t="shared" si="97"/>
        <v>151.07692307692307</v>
      </c>
      <c r="AK99" s="50">
        <f t="shared" si="98"/>
        <v>105.89192278942971</v>
      </c>
      <c r="AL99" s="50">
        <f t="shared" si="99"/>
        <v>180</v>
      </c>
      <c r="AM99" s="50">
        <f t="shared" si="100"/>
        <v>125.71428571428571</v>
      </c>
      <c r="AN99" s="50">
        <f t="shared" si="101"/>
        <v>186.27450980392157</v>
      </c>
      <c r="AO99" s="50">
        <f t="shared" si="102"/>
        <v>150</v>
      </c>
      <c r="AP99" s="50">
        <f t="shared" si="103"/>
        <v>107.33944954128441</v>
      </c>
      <c r="AQ99" s="50">
        <f t="shared" si="104"/>
        <v>151.5151515151515</v>
      </c>
      <c r="AR99" s="50">
        <f t="shared" si="105"/>
        <v>238.0952380952381</v>
      </c>
      <c r="AS99" s="50">
        <f t="shared" si="106"/>
        <v>241.2280701754386</v>
      </c>
      <c r="AT99" s="50">
        <f t="shared" si="107"/>
        <v>86.59793814432989</v>
      </c>
      <c r="AU99" s="50">
        <f t="shared" si="108"/>
        <v>130.52208835341364</v>
      </c>
      <c r="AV99" s="50">
        <f t="shared" si="109"/>
        <v>34.476814342354764</v>
      </c>
      <c r="AW99" s="50">
        <f t="shared" si="110"/>
        <v>89.47368421052632</v>
      </c>
      <c r="AX99" s="50">
        <f t="shared" si="111"/>
        <v>12.121212121212121</v>
      </c>
      <c r="AY99" s="50">
        <f t="shared" si="112"/>
        <v>80</v>
      </c>
      <c r="AZ99" s="50">
        <f t="shared" si="113"/>
        <v>116.6394779771615</v>
      </c>
      <c r="BA99" s="50">
        <f t="shared" si="114"/>
        <v>119.81981981981981</v>
      </c>
      <c r="BB99" s="50">
        <f t="shared" si="115"/>
        <v>133.98692810457516</v>
      </c>
      <c r="BC99" s="50">
        <f t="shared" si="116"/>
        <v>76.68194819952195</v>
      </c>
    </row>
    <row r="100" spans="1:55" ht="9.75">
      <c r="A100" s="5">
        <v>40210</v>
      </c>
      <c r="B100" s="1">
        <v>5861.61</v>
      </c>
      <c r="C100" s="1">
        <v>0.4548</v>
      </c>
      <c r="D100" s="1">
        <v>0.69</v>
      </c>
      <c r="E100" s="49">
        <v>0.494</v>
      </c>
      <c r="F100" s="1">
        <v>27.8</v>
      </c>
      <c r="G100" s="1">
        <v>52200</v>
      </c>
      <c r="H100" s="1">
        <v>9820</v>
      </c>
      <c r="I100" s="1">
        <v>244.53</v>
      </c>
      <c r="J100" s="1">
        <v>36</v>
      </c>
      <c r="K100" s="1">
        <v>44</v>
      </c>
      <c r="L100" s="1">
        <v>0.95</v>
      </c>
      <c r="M100" s="1">
        <v>132</v>
      </c>
      <c r="N100" s="1">
        <v>117</v>
      </c>
      <c r="O100" s="1">
        <v>0.5</v>
      </c>
      <c r="P100" s="1">
        <v>0.5</v>
      </c>
      <c r="Q100" s="1">
        <v>5.5</v>
      </c>
      <c r="R100" s="1">
        <v>2.52</v>
      </c>
      <c r="S100" s="1">
        <v>3.25</v>
      </c>
      <c r="T100" s="1">
        <v>40</v>
      </c>
      <c r="U100" s="1">
        <v>3.57</v>
      </c>
      <c r="V100" s="1">
        <v>32</v>
      </c>
      <c r="W100" s="1">
        <v>20</v>
      </c>
      <c r="X100" s="1">
        <v>7.15</v>
      </c>
      <c r="Y100" s="1">
        <v>7.98</v>
      </c>
      <c r="Z100" s="1">
        <v>6.15</v>
      </c>
      <c r="AA100" s="124">
        <v>19.766</v>
      </c>
      <c r="AC100" s="5">
        <v>40210</v>
      </c>
      <c r="AD100" s="50">
        <f t="shared" si="91"/>
        <v>352.01190865686675</v>
      </c>
      <c r="AE100" s="50">
        <f t="shared" si="92"/>
        <v>138.65853658536585</v>
      </c>
      <c r="AF100" s="50">
        <f t="shared" si="93"/>
        <v>185.98382749326146</v>
      </c>
      <c r="AG100" s="50">
        <f t="shared" si="94"/>
        <v>144.8680351906158</v>
      </c>
      <c r="AH100" s="50">
        <f t="shared" si="95"/>
        <v>168.51714353713092</v>
      </c>
      <c r="AI100" s="50">
        <f t="shared" si="96"/>
        <v>148.29545454545453</v>
      </c>
      <c r="AJ100" s="50">
        <f t="shared" si="97"/>
        <v>151.07692307692307</v>
      </c>
      <c r="AK100" s="50">
        <f t="shared" si="98"/>
        <v>107.5187969924812</v>
      </c>
      <c r="AL100" s="50">
        <f t="shared" si="99"/>
        <v>180</v>
      </c>
      <c r="AM100" s="50">
        <f t="shared" si="100"/>
        <v>125.71428571428571</v>
      </c>
      <c r="AN100" s="50">
        <f t="shared" si="101"/>
        <v>186.27450980392157</v>
      </c>
      <c r="AO100" s="50">
        <f t="shared" si="102"/>
        <v>150</v>
      </c>
      <c r="AP100" s="50">
        <f t="shared" si="103"/>
        <v>107.33944954128441</v>
      </c>
      <c r="AQ100" s="50">
        <f t="shared" si="104"/>
        <v>151.5151515151515</v>
      </c>
      <c r="AR100" s="50">
        <f t="shared" si="105"/>
        <v>238.0952380952381</v>
      </c>
      <c r="AS100" s="50">
        <f t="shared" si="106"/>
        <v>241.2280701754386</v>
      </c>
      <c r="AT100" s="50">
        <f t="shared" si="107"/>
        <v>86.59793814432989</v>
      </c>
      <c r="AU100" s="50">
        <f t="shared" si="108"/>
        <v>130.52208835341364</v>
      </c>
      <c r="AV100" s="50">
        <f t="shared" si="109"/>
        <v>34.476814342354764</v>
      </c>
      <c r="AW100" s="50">
        <f t="shared" si="110"/>
        <v>89.47368421052632</v>
      </c>
      <c r="AX100" s="50">
        <f t="shared" si="111"/>
        <v>12.121212121212121</v>
      </c>
      <c r="AY100" s="50">
        <f t="shared" si="112"/>
        <v>80</v>
      </c>
      <c r="AZ100" s="50">
        <f t="shared" si="113"/>
        <v>116.6394779771615</v>
      </c>
      <c r="BA100" s="50">
        <f t="shared" si="114"/>
        <v>119.81981981981981</v>
      </c>
      <c r="BB100" s="50">
        <f t="shared" si="115"/>
        <v>133.98692810457516</v>
      </c>
      <c r="BC100" s="50">
        <f t="shared" si="116"/>
        <v>77.4499431840445</v>
      </c>
    </row>
    <row r="101" spans="1:55" ht="9.75">
      <c r="A101" s="5">
        <v>40238</v>
      </c>
      <c r="B101" s="1">
        <v>5861.61</v>
      </c>
      <c r="C101" s="1">
        <v>0.503</v>
      </c>
      <c r="D101" s="1">
        <v>0.66</v>
      </c>
      <c r="E101" s="49">
        <v>0.495</v>
      </c>
      <c r="F101" s="1">
        <v>27.8</v>
      </c>
      <c r="G101" s="1">
        <v>52200</v>
      </c>
      <c r="H101" s="1">
        <v>9820</v>
      </c>
      <c r="I101" s="1">
        <v>243.19</v>
      </c>
      <c r="J101" s="1">
        <v>36</v>
      </c>
      <c r="K101" s="1">
        <v>44</v>
      </c>
      <c r="L101" s="1">
        <v>0.95</v>
      </c>
      <c r="M101" s="1">
        <v>132</v>
      </c>
      <c r="N101" s="1">
        <v>117</v>
      </c>
      <c r="O101" s="1">
        <v>0.5</v>
      </c>
      <c r="P101" s="1">
        <v>0.5</v>
      </c>
      <c r="Q101" s="1">
        <v>5.5</v>
      </c>
      <c r="R101" s="1">
        <v>2.6</v>
      </c>
      <c r="S101" s="1">
        <v>3.25</v>
      </c>
      <c r="T101" s="1">
        <v>40</v>
      </c>
      <c r="U101" s="1">
        <v>3.57</v>
      </c>
      <c r="V101" s="1">
        <v>32</v>
      </c>
      <c r="W101" s="1">
        <v>20</v>
      </c>
      <c r="X101" s="1">
        <v>7.15</v>
      </c>
      <c r="Y101" s="1">
        <v>7.1</v>
      </c>
      <c r="Z101" s="1">
        <v>6.15</v>
      </c>
      <c r="AA101" s="126">
        <v>19.609</v>
      </c>
      <c r="AC101" s="5">
        <v>40238</v>
      </c>
      <c r="AD101" s="50">
        <f t="shared" si="91"/>
        <v>354.8303017242912</v>
      </c>
      <c r="AE101" s="50">
        <f t="shared" si="92"/>
        <v>153.35365853658536</v>
      </c>
      <c r="AF101" s="50">
        <f t="shared" si="93"/>
        <v>177.89757412398922</v>
      </c>
      <c r="AG101" s="50">
        <f t="shared" si="94"/>
        <v>145.16129032258064</v>
      </c>
      <c r="AH101" s="50">
        <f t="shared" si="95"/>
        <v>169.8663807004401</v>
      </c>
      <c r="AI101" s="50">
        <f t="shared" si="96"/>
        <v>148.29545454545453</v>
      </c>
      <c r="AJ101" s="50">
        <f t="shared" si="97"/>
        <v>151.07692307692307</v>
      </c>
      <c r="AK101" s="50">
        <f t="shared" si="98"/>
        <v>106.92960471353823</v>
      </c>
      <c r="AL101" s="50">
        <f t="shared" si="99"/>
        <v>180</v>
      </c>
      <c r="AM101" s="50">
        <f t="shared" si="100"/>
        <v>125.71428571428571</v>
      </c>
      <c r="AN101" s="50">
        <f t="shared" si="101"/>
        <v>186.27450980392157</v>
      </c>
      <c r="AO101" s="50">
        <f t="shared" si="102"/>
        <v>150</v>
      </c>
      <c r="AP101" s="50">
        <f t="shared" si="103"/>
        <v>107.33944954128441</v>
      </c>
      <c r="AQ101" s="50">
        <f t="shared" si="104"/>
        <v>151.5151515151515</v>
      </c>
      <c r="AR101" s="50">
        <f t="shared" si="105"/>
        <v>238.0952380952381</v>
      </c>
      <c r="AS101" s="50">
        <f t="shared" si="106"/>
        <v>241.2280701754386</v>
      </c>
      <c r="AT101" s="50">
        <f t="shared" si="107"/>
        <v>89.34707903780068</v>
      </c>
      <c r="AU101" s="50">
        <f t="shared" si="108"/>
        <v>130.52208835341364</v>
      </c>
      <c r="AV101" s="50">
        <f t="shared" si="109"/>
        <v>34.476814342354764</v>
      </c>
      <c r="AW101" s="50">
        <f t="shared" si="110"/>
        <v>89.47368421052632</v>
      </c>
      <c r="AX101" s="50">
        <f t="shared" si="111"/>
        <v>12.121212121212121</v>
      </c>
      <c r="AY101" s="50">
        <f t="shared" si="112"/>
        <v>80</v>
      </c>
      <c r="AZ101" s="50">
        <f t="shared" si="113"/>
        <v>116.6394779771615</v>
      </c>
      <c r="BA101" s="50">
        <f t="shared" si="114"/>
        <v>106.6066066066066</v>
      </c>
      <c r="BB101" s="50">
        <f t="shared" si="115"/>
        <v>133.98692810457516</v>
      </c>
      <c r="BC101" s="50">
        <f t="shared" si="116"/>
        <v>76.83476352807492</v>
      </c>
    </row>
    <row r="102" spans="1:55" ht="9.75">
      <c r="A102" s="5">
        <v>40269</v>
      </c>
      <c r="B102" s="1">
        <v>5861.61</v>
      </c>
      <c r="C102" s="1">
        <v>0.52</v>
      </c>
      <c r="D102" s="1">
        <v>0.66</v>
      </c>
      <c r="E102" s="49">
        <v>0.485</v>
      </c>
      <c r="F102" s="1">
        <v>27.8</v>
      </c>
      <c r="G102" s="1">
        <v>53900</v>
      </c>
      <c r="H102" s="1">
        <v>9820</v>
      </c>
      <c r="I102" s="1">
        <v>241.11</v>
      </c>
      <c r="J102" s="1">
        <v>36</v>
      </c>
      <c r="K102" s="1">
        <v>44</v>
      </c>
      <c r="L102" s="1">
        <v>0.95</v>
      </c>
      <c r="M102" s="1">
        <v>132</v>
      </c>
      <c r="N102" s="1">
        <v>117</v>
      </c>
      <c r="O102" s="1">
        <v>0.5</v>
      </c>
      <c r="P102" s="1">
        <v>0.5</v>
      </c>
      <c r="Q102" s="1">
        <v>5.5</v>
      </c>
      <c r="R102" s="1">
        <v>2.6</v>
      </c>
      <c r="S102" s="1">
        <v>3.25</v>
      </c>
      <c r="T102" s="1">
        <v>40</v>
      </c>
      <c r="U102" s="1">
        <v>3.57</v>
      </c>
      <c r="V102" s="1">
        <v>32</v>
      </c>
      <c r="W102" s="1">
        <v>20</v>
      </c>
      <c r="X102" s="1">
        <v>7.15</v>
      </c>
      <c r="Y102" s="1">
        <v>7.1</v>
      </c>
      <c r="Z102" s="1">
        <v>6.15</v>
      </c>
      <c r="AA102" s="126">
        <v>19.35</v>
      </c>
      <c r="AC102" s="5">
        <v>40269</v>
      </c>
      <c r="AD102" s="50">
        <f t="shared" si="91"/>
        <v>359.5797098972417</v>
      </c>
      <c r="AE102" s="50">
        <f t="shared" si="92"/>
        <v>158.53658536585365</v>
      </c>
      <c r="AF102" s="50">
        <f t="shared" si="93"/>
        <v>177.89757412398922</v>
      </c>
      <c r="AG102" s="50">
        <f t="shared" si="94"/>
        <v>142.22873900293254</v>
      </c>
      <c r="AH102" s="50">
        <f t="shared" si="95"/>
        <v>172.14004440077156</v>
      </c>
      <c r="AI102" s="50">
        <f t="shared" si="96"/>
        <v>153.125</v>
      </c>
      <c r="AJ102" s="50">
        <f t="shared" si="97"/>
        <v>151.07692307692307</v>
      </c>
      <c r="AK102" s="50">
        <f t="shared" si="98"/>
        <v>106.01503759398496</v>
      </c>
      <c r="AL102" s="50">
        <f t="shared" si="99"/>
        <v>180</v>
      </c>
      <c r="AM102" s="50">
        <f t="shared" si="100"/>
        <v>125.71428571428571</v>
      </c>
      <c r="AN102" s="50">
        <f t="shared" si="101"/>
        <v>186.27450980392157</v>
      </c>
      <c r="AO102" s="50">
        <f t="shared" si="102"/>
        <v>150</v>
      </c>
      <c r="AP102" s="50">
        <f t="shared" si="103"/>
        <v>107.33944954128441</v>
      </c>
      <c r="AQ102" s="50">
        <f t="shared" si="104"/>
        <v>151.5151515151515</v>
      </c>
      <c r="AR102" s="50">
        <f t="shared" si="105"/>
        <v>238.0952380952381</v>
      </c>
      <c r="AS102" s="50">
        <f t="shared" si="106"/>
        <v>241.2280701754386</v>
      </c>
      <c r="AT102" s="50">
        <f t="shared" si="107"/>
        <v>89.34707903780068</v>
      </c>
      <c r="AU102" s="50">
        <f t="shared" si="108"/>
        <v>130.52208835341364</v>
      </c>
      <c r="AV102" s="50">
        <f t="shared" si="109"/>
        <v>34.476814342354764</v>
      </c>
      <c r="AW102" s="50">
        <f t="shared" si="110"/>
        <v>89.47368421052632</v>
      </c>
      <c r="AX102" s="50">
        <f t="shared" si="111"/>
        <v>12.121212121212121</v>
      </c>
      <c r="AY102" s="50">
        <f t="shared" si="112"/>
        <v>80</v>
      </c>
      <c r="AZ102" s="50">
        <f t="shared" si="113"/>
        <v>116.6394779771615</v>
      </c>
      <c r="BA102" s="50">
        <f t="shared" si="114"/>
        <v>106.6066066066066</v>
      </c>
      <c r="BB102" s="50">
        <f t="shared" si="115"/>
        <v>133.98692810457516</v>
      </c>
      <c r="BC102" s="50">
        <f t="shared" si="116"/>
        <v>75.81991301281299</v>
      </c>
    </row>
    <row r="103" spans="1:55" ht="9.75">
      <c r="A103" s="5">
        <v>40299</v>
      </c>
      <c r="B103" s="1">
        <v>5861.61</v>
      </c>
      <c r="C103" s="1">
        <v>0.51</v>
      </c>
      <c r="D103" s="1">
        <v>0.66</v>
      </c>
      <c r="E103" s="49">
        <v>0.485</v>
      </c>
      <c r="F103" s="1">
        <v>27.8</v>
      </c>
      <c r="G103" s="1">
        <v>53900</v>
      </c>
      <c r="H103" s="1">
        <v>9820</v>
      </c>
      <c r="I103" s="1">
        <v>240.04</v>
      </c>
      <c r="J103" s="1">
        <v>36</v>
      </c>
      <c r="K103" s="1">
        <v>44</v>
      </c>
      <c r="L103" s="1">
        <v>0.95</v>
      </c>
      <c r="M103" s="1">
        <v>132</v>
      </c>
      <c r="N103" s="1">
        <v>117</v>
      </c>
      <c r="O103" s="1">
        <v>0.5</v>
      </c>
      <c r="P103" s="1">
        <v>0.5</v>
      </c>
      <c r="Q103" s="1">
        <v>5.5</v>
      </c>
      <c r="R103" s="1">
        <v>2.6</v>
      </c>
      <c r="S103" s="1">
        <v>3.25</v>
      </c>
      <c r="T103" s="1">
        <v>40</v>
      </c>
      <c r="U103" s="1">
        <v>3.57</v>
      </c>
      <c r="V103" s="1">
        <v>32</v>
      </c>
      <c r="W103" s="1">
        <v>20</v>
      </c>
      <c r="X103" s="1">
        <v>7.15</v>
      </c>
      <c r="Y103" s="1">
        <v>7.1</v>
      </c>
      <c r="Z103" s="1">
        <v>6.15</v>
      </c>
      <c r="AA103" s="126">
        <v>19.262</v>
      </c>
      <c r="AC103" s="5">
        <v>40299</v>
      </c>
      <c r="AD103" s="50">
        <f t="shared" si="91"/>
        <v>361.22247879304473</v>
      </c>
      <c r="AE103" s="50">
        <f t="shared" si="92"/>
        <v>155.48780487804876</v>
      </c>
      <c r="AF103" s="50">
        <f t="shared" si="93"/>
        <v>177.89757412398922</v>
      </c>
      <c r="AG103" s="50">
        <f t="shared" si="94"/>
        <v>142.22873900293254</v>
      </c>
      <c r="AH103" s="50">
        <f t="shared" si="95"/>
        <v>172.92648007241874</v>
      </c>
      <c r="AI103" s="50">
        <f t="shared" si="96"/>
        <v>153.125</v>
      </c>
      <c r="AJ103" s="50">
        <f t="shared" si="97"/>
        <v>151.07692307692307</v>
      </c>
      <c r="AK103" s="50">
        <f t="shared" si="98"/>
        <v>105.5445631622917</v>
      </c>
      <c r="AL103" s="50">
        <f t="shared" si="99"/>
        <v>180</v>
      </c>
      <c r="AM103" s="50">
        <f t="shared" si="100"/>
        <v>125.71428571428571</v>
      </c>
      <c r="AN103" s="50">
        <f t="shared" si="101"/>
        <v>186.27450980392157</v>
      </c>
      <c r="AO103" s="50">
        <f t="shared" si="102"/>
        <v>150</v>
      </c>
      <c r="AP103" s="50">
        <f t="shared" si="103"/>
        <v>107.33944954128441</v>
      </c>
      <c r="AQ103" s="50">
        <f t="shared" si="104"/>
        <v>151.5151515151515</v>
      </c>
      <c r="AR103" s="50">
        <f t="shared" si="105"/>
        <v>238.0952380952381</v>
      </c>
      <c r="AS103" s="50">
        <f t="shared" si="106"/>
        <v>241.2280701754386</v>
      </c>
      <c r="AT103" s="50">
        <f t="shared" si="107"/>
        <v>89.34707903780068</v>
      </c>
      <c r="AU103" s="50">
        <f t="shared" si="108"/>
        <v>130.52208835341364</v>
      </c>
      <c r="AV103" s="50">
        <f t="shared" si="109"/>
        <v>34.476814342354764</v>
      </c>
      <c r="AW103" s="50">
        <f t="shared" si="110"/>
        <v>89.47368421052632</v>
      </c>
      <c r="AX103" s="50">
        <f t="shared" si="111"/>
        <v>12.121212121212121</v>
      </c>
      <c r="AY103" s="50">
        <f t="shared" si="112"/>
        <v>80</v>
      </c>
      <c r="AZ103" s="50">
        <f t="shared" si="113"/>
        <v>116.6394779771615</v>
      </c>
      <c r="BA103" s="50">
        <f t="shared" si="114"/>
        <v>106.6066066066066</v>
      </c>
      <c r="BB103" s="50">
        <f t="shared" si="115"/>
        <v>133.98692810457516</v>
      </c>
      <c r="BC103" s="50">
        <f t="shared" si="116"/>
        <v>75.47509893812938</v>
      </c>
    </row>
    <row r="104" spans="1:55" ht="9.75">
      <c r="A104" s="5">
        <v>40330</v>
      </c>
      <c r="B104" s="1">
        <v>5861.61</v>
      </c>
      <c r="C104" s="1">
        <v>0.51</v>
      </c>
      <c r="D104" s="1">
        <v>0.66</v>
      </c>
      <c r="E104" s="49">
        <v>0.485</v>
      </c>
      <c r="F104" s="1">
        <v>27.8</v>
      </c>
      <c r="G104" s="1">
        <v>53900</v>
      </c>
      <c r="H104" s="1">
        <v>9820</v>
      </c>
      <c r="I104" s="1">
        <v>252.9</v>
      </c>
      <c r="J104" s="1">
        <v>36</v>
      </c>
      <c r="K104" s="1">
        <v>44</v>
      </c>
      <c r="L104" s="1">
        <v>0.95</v>
      </c>
      <c r="M104" s="1">
        <v>132</v>
      </c>
      <c r="N104" s="1">
        <v>117</v>
      </c>
      <c r="O104" s="1">
        <v>0.5</v>
      </c>
      <c r="P104" s="1">
        <v>0.5</v>
      </c>
      <c r="Q104" s="1">
        <v>5.5</v>
      </c>
      <c r="R104" s="1">
        <v>2.6</v>
      </c>
      <c r="S104" s="1">
        <v>3.25</v>
      </c>
      <c r="T104" s="1">
        <v>40</v>
      </c>
      <c r="U104" s="1">
        <v>3.57</v>
      </c>
      <c r="V104" s="1">
        <v>32</v>
      </c>
      <c r="W104" s="1">
        <v>20</v>
      </c>
      <c r="X104" s="1">
        <v>7.15</v>
      </c>
      <c r="Y104" s="1">
        <v>7.1</v>
      </c>
      <c r="Z104" s="1">
        <v>6.15</v>
      </c>
      <c r="AA104" s="126">
        <v>20.455</v>
      </c>
      <c r="AC104" s="5">
        <v>40330</v>
      </c>
      <c r="AD104" s="50">
        <f t="shared" si="91"/>
        <v>340.1548465662003</v>
      </c>
      <c r="AE104" s="50">
        <f t="shared" si="92"/>
        <v>155.48780487804876</v>
      </c>
      <c r="AF104" s="50">
        <f t="shared" si="93"/>
        <v>177.89757412398922</v>
      </c>
      <c r="AG104" s="50">
        <f t="shared" si="94"/>
        <v>142.22873900293254</v>
      </c>
      <c r="AH104" s="50">
        <f t="shared" si="95"/>
        <v>162.8408633172784</v>
      </c>
      <c r="AI104" s="50">
        <f t="shared" si="96"/>
        <v>153.125</v>
      </c>
      <c r="AJ104" s="50">
        <f t="shared" si="97"/>
        <v>151.07692307692307</v>
      </c>
      <c r="AK104" s="50">
        <f t="shared" si="98"/>
        <v>111.199050257222</v>
      </c>
      <c r="AL104" s="50">
        <f t="shared" si="99"/>
        <v>180</v>
      </c>
      <c r="AM104" s="50">
        <f t="shared" si="100"/>
        <v>125.71428571428571</v>
      </c>
      <c r="AN104" s="50">
        <f t="shared" si="101"/>
        <v>186.27450980392157</v>
      </c>
      <c r="AO104" s="50">
        <f t="shared" si="102"/>
        <v>150</v>
      </c>
      <c r="AP104" s="50">
        <f t="shared" si="103"/>
        <v>107.33944954128441</v>
      </c>
      <c r="AQ104" s="50">
        <f t="shared" si="104"/>
        <v>151.5151515151515</v>
      </c>
      <c r="AR104" s="50">
        <f t="shared" si="105"/>
        <v>238.0952380952381</v>
      </c>
      <c r="AS104" s="50">
        <f t="shared" si="106"/>
        <v>241.2280701754386</v>
      </c>
      <c r="AT104" s="50">
        <f t="shared" si="107"/>
        <v>89.34707903780068</v>
      </c>
      <c r="AU104" s="50">
        <f t="shared" si="108"/>
        <v>130.52208835341364</v>
      </c>
      <c r="AV104" s="50">
        <f t="shared" si="109"/>
        <v>34.476814342354764</v>
      </c>
      <c r="AW104" s="50">
        <f t="shared" si="110"/>
        <v>89.47368421052632</v>
      </c>
      <c r="AX104" s="50">
        <f t="shared" si="111"/>
        <v>12.121212121212121</v>
      </c>
      <c r="AY104" s="50">
        <f t="shared" si="112"/>
        <v>80</v>
      </c>
      <c r="AZ104" s="50">
        <f t="shared" si="113"/>
        <v>116.6394779771615</v>
      </c>
      <c r="BA104" s="50">
        <f t="shared" si="114"/>
        <v>106.6066066066066</v>
      </c>
      <c r="BB104" s="50">
        <f t="shared" si="115"/>
        <v>133.98692810457516</v>
      </c>
      <c r="BC104" s="50">
        <f t="shared" si="116"/>
        <v>80.14968065514672</v>
      </c>
    </row>
    <row r="105" spans="1:55" ht="9.75">
      <c r="A105" s="5">
        <v>40360</v>
      </c>
      <c r="B105" s="1">
        <v>5861.61</v>
      </c>
      <c r="C105" s="1">
        <v>0.51</v>
      </c>
      <c r="D105" s="1">
        <v>0.67357</v>
      </c>
      <c r="E105" s="49">
        <v>0.485</v>
      </c>
      <c r="F105" s="1">
        <v>27.8</v>
      </c>
      <c r="G105" s="1">
        <v>53900</v>
      </c>
      <c r="H105" s="1">
        <v>9820</v>
      </c>
      <c r="I105" s="1">
        <v>263</v>
      </c>
      <c r="J105" s="1">
        <v>36</v>
      </c>
      <c r="K105" s="1">
        <v>44</v>
      </c>
      <c r="L105" s="1">
        <v>0.95</v>
      </c>
      <c r="M105" s="1">
        <v>132</v>
      </c>
      <c r="N105" s="1">
        <v>117</v>
      </c>
      <c r="O105" s="1">
        <v>0.5</v>
      </c>
      <c r="P105" s="1">
        <v>0.5</v>
      </c>
      <c r="Q105" s="1">
        <v>5.5</v>
      </c>
      <c r="R105" s="1">
        <v>2.6</v>
      </c>
      <c r="S105" s="1">
        <v>3.25</v>
      </c>
      <c r="T105" s="1">
        <v>40</v>
      </c>
      <c r="U105" s="1">
        <v>3.57</v>
      </c>
      <c r="V105" s="1">
        <v>32</v>
      </c>
      <c r="W105" s="1">
        <v>20</v>
      </c>
      <c r="X105" s="1">
        <v>7.15</v>
      </c>
      <c r="Y105" s="1">
        <v>7.1</v>
      </c>
      <c r="Z105" s="1">
        <v>6.15</v>
      </c>
      <c r="AA105" s="124">
        <v>21.092</v>
      </c>
      <c r="AC105" s="5">
        <v>40360</v>
      </c>
      <c r="AD105" s="50">
        <f t="shared" si="91"/>
        <v>329.88182185243824</v>
      </c>
      <c r="AE105" s="50">
        <f t="shared" si="92"/>
        <v>155.48780487804876</v>
      </c>
      <c r="AF105" s="50">
        <f t="shared" si="93"/>
        <v>181.55525606469</v>
      </c>
      <c r="AG105" s="50">
        <f t="shared" si="94"/>
        <v>142.22873900293254</v>
      </c>
      <c r="AH105" s="50">
        <f t="shared" si="95"/>
        <v>157.9229024822174</v>
      </c>
      <c r="AI105" s="50">
        <f t="shared" si="96"/>
        <v>153.125</v>
      </c>
      <c r="AJ105" s="50">
        <f t="shared" si="97"/>
        <v>151.07692307692307</v>
      </c>
      <c r="AK105" s="50">
        <f t="shared" si="98"/>
        <v>115.63997713582201</v>
      </c>
      <c r="AL105" s="50">
        <f t="shared" si="99"/>
        <v>180</v>
      </c>
      <c r="AM105" s="50">
        <f t="shared" si="100"/>
        <v>125.71428571428571</v>
      </c>
      <c r="AN105" s="50">
        <f t="shared" si="101"/>
        <v>186.27450980392157</v>
      </c>
      <c r="AO105" s="50">
        <f t="shared" si="102"/>
        <v>150</v>
      </c>
      <c r="AP105" s="50">
        <f t="shared" si="103"/>
        <v>107.33944954128441</v>
      </c>
      <c r="AQ105" s="50">
        <f t="shared" si="104"/>
        <v>151.5151515151515</v>
      </c>
      <c r="AR105" s="50">
        <f t="shared" si="105"/>
        <v>238.0952380952381</v>
      </c>
      <c r="AS105" s="50">
        <f t="shared" si="106"/>
        <v>241.2280701754386</v>
      </c>
      <c r="AT105" s="50">
        <f t="shared" si="107"/>
        <v>89.34707903780068</v>
      </c>
      <c r="AU105" s="50">
        <f t="shared" si="108"/>
        <v>130.52208835341364</v>
      </c>
      <c r="AV105" s="50">
        <f t="shared" si="109"/>
        <v>34.476814342354764</v>
      </c>
      <c r="AW105" s="50">
        <f t="shared" si="110"/>
        <v>89.47368421052632</v>
      </c>
      <c r="AX105" s="50">
        <f t="shared" si="111"/>
        <v>12.121212121212121</v>
      </c>
      <c r="AY105" s="50">
        <f t="shared" si="112"/>
        <v>80</v>
      </c>
      <c r="AZ105" s="50">
        <f t="shared" si="113"/>
        <v>116.6394779771615</v>
      </c>
      <c r="BA105" s="50">
        <f t="shared" si="114"/>
        <v>106.6066066066066</v>
      </c>
      <c r="BB105" s="50">
        <f t="shared" si="115"/>
        <v>133.98692810457516</v>
      </c>
      <c r="BC105" s="50">
        <f t="shared" si="116"/>
        <v>82.64566435484502</v>
      </c>
    </row>
    <row r="106" spans="1:55" ht="9.75">
      <c r="A106" s="5">
        <v>40391</v>
      </c>
      <c r="B106" s="1">
        <v>5861.61</v>
      </c>
      <c r="C106" s="1">
        <v>0.51</v>
      </c>
      <c r="D106" s="1">
        <v>0.67357</v>
      </c>
      <c r="E106" s="49">
        <v>0.4666</v>
      </c>
      <c r="F106" s="1">
        <v>27.8</v>
      </c>
      <c r="G106" s="1">
        <v>53900</v>
      </c>
      <c r="H106" s="1">
        <v>9820</v>
      </c>
      <c r="I106" s="1">
        <v>259.68</v>
      </c>
      <c r="J106" s="1">
        <v>36</v>
      </c>
      <c r="K106" s="1">
        <v>44</v>
      </c>
      <c r="L106" s="1">
        <v>0.95</v>
      </c>
      <c r="M106" s="1">
        <v>132</v>
      </c>
      <c r="N106" s="1">
        <v>117</v>
      </c>
      <c r="O106" s="1">
        <v>0.5</v>
      </c>
      <c r="P106" s="1">
        <v>0.5</v>
      </c>
      <c r="Q106" s="1">
        <v>5.5</v>
      </c>
      <c r="R106" s="1">
        <v>2.6</v>
      </c>
      <c r="S106" s="1">
        <v>3.25</v>
      </c>
      <c r="T106" s="1">
        <v>40</v>
      </c>
      <c r="U106" s="1">
        <v>3.57</v>
      </c>
      <c r="V106" s="1">
        <v>32</v>
      </c>
      <c r="W106" s="1">
        <v>20</v>
      </c>
      <c r="X106" s="1">
        <v>7.15</v>
      </c>
      <c r="Y106" s="1">
        <v>7.1</v>
      </c>
      <c r="Z106" s="1">
        <v>6.15</v>
      </c>
      <c r="AA106" s="126">
        <v>20.859</v>
      </c>
      <c r="AC106" s="5">
        <v>40391</v>
      </c>
      <c r="AD106" s="50">
        <f t="shared" si="91"/>
        <v>333.56668040230244</v>
      </c>
      <c r="AE106" s="50">
        <f t="shared" si="92"/>
        <v>155.48780487804876</v>
      </c>
      <c r="AF106" s="50">
        <f t="shared" si="93"/>
        <v>181.55525606469</v>
      </c>
      <c r="AG106" s="50">
        <f t="shared" si="94"/>
        <v>136.83284457478007</v>
      </c>
      <c r="AH106" s="50">
        <f t="shared" si="95"/>
        <v>159.68693893067402</v>
      </c>
      <c r="AI106" s="50">
        <f t="shared" si="96"/>
        <v>153.125</v>
      </c>
      <c r="AJ106" s="50">
        <f t="shared" si="97"/>
        <v>151.07692307692307</v>
      </c>
      <c r="AK106" s="50">
        <f t="shared" si="98"/>
        <v>114.18018731038121</v>
      </c>
      <c r="AL106" s="50">
        <f t="shared" si="99"/>
        <v>180</v>
      </c>
      <c r="AM106" s="50">
        <f t="shared" si="100"/>
        <v>125.71428571428571</v>
      </c>
      <c r="AN106" s="50">
        <f t="shared" si="101"/>
        <v>186.27450980392157</v>
      </c>
      <c r="AO106" s="50">
        <f t="shared" si="102"/>
        <v>150</v>
      </c>
      <c r="AP106" s="50">
        <f t="shared" si="103"/>
        <v>107.33944954128441</v>
      </c>
      <c r="AQ106" s="50">
        <f t="shared" si="104"/>
        <v>151.5151515151515</v>
      </c>
      <c r="AR106" s="50">
        <f t="shared" si="105"/>
        <v>238.0952380952381</v>
      </c>
      <c r="AS106" s="50">
        <f t="shared" si="106"/>
        <v>241.2280701754386</v>
      </c>
      <c r="AT106" s="50">
        <f t="shared" si="107"/>
        <v>89.34707903780068</v>
      </c>
      <c r="AU106" s="50">
        <f t="shared" si="108"/>
        <v>130.52208835341364</v>
      </c>
      <c r="AV106" s="50">
        <f t="shared" si="109"/>
        <v>34.476814342354764</v>
      </c>
      <c r="AW106" s="50">
        <f t="shared" si="110"/>
        <v>89.47368421052632</v>
      </c>
      <c r="AX106" s="50">
        <f t="shared" si="111"/>
        <v>12.121212121212121</v>
      </c>
      <c r="AY106" s="50">
        <f t="shared" si="112"/>
        <v>80</v>
      </c>
      <c r="AZ106" s="50">
        <f t="shared" si="113"/>
        <v>116.6394779771615</v>
      </c>
      <c r="BA106" s="50">
        <f t="shared" si="114"/>
        <v>106.6066066066066</v>
      </c>
      <c r="BB106" s="50">
        <f t="shared" si="115"/>
        <v>133.98692810457516</v>
      </c>
      <c r="BC106" s="50">
        <f t="shared" si="116"/>
        <v>81.73269072528507</v>
      </c>
    </row>
    <row r="107" spans="1:55" ht="9.75">
      <c r="A107" s="5">
        <v>40422</v>
      </c>
      <c r="B107" s="1">
        <v>5861.61</v>
      </c>
      <c r="C107" s="1">
        <v>0.54675</v>
      </c>
      <c r="D107" s="1">
        <v>0.727</v>
      </c>
      <c r="E107" s="49">
        <v>0.535</v>
      </c>
      <c r="F107" s="1">
        <v>27.8</v>
      </c>
      <c r="G107" s="1">
        <v>53900</v>
      </c>
      <c r="H107" s="1">
        <v>9820</v>
      </c>
      <c r="I107" s="1">
        <v>257.34</v>
      </c>
      <c r="J107" s="1">
        <v>36</v>
      </c>
      <c r="K107" s="1">
        <v>44</v>
      </c>
      <c r="L107" s="1">
        <v>0.95</v>
      </c>
      <c r="M107" s="1">
        <v>132</v>
      </c>
      <c r="N107" s="1">
        <v>117</v>
      </c>
      <c r="O107" s="1">
        <v>0.5</v>
      </c>
      <c r="P107" s="1">
        <v>0.5</v>
      </c>
      <c r="Q107" s="1">
        <v>5.5</v>
      </c>
      <c r="R107" s="1">
        <v>2.52</v>
      </c>
      <c r="S107" s="1">
        <v>3.6</v>
      </c>
      <c r="T107" s="1">
        <v>40</v>
      </c>
      <c r="U107" s="1">
        <v>3.57</v>
      </c>
      <c r="V107" s="1">
        <v>32</v>
      </c>
      <c r="W107" s="1">
        <v>11.04</v>
      </c>
      <c r="X107" s="1">
        <v>8.4</v>
      </c>
      <c r="Y107" s="1">
        <v>5.71</v>
      </c>
      <c r="Z107" s="1">
        <v>6.15</v>
      </c>
      <c r="AA107" s="126">
        <v>20.56</v>
      </c>
      <c r="AC107" s="5">
        <v>40422</v>
      </c>
      <c r="AD107" s="50">
        <f t="shared" si="91"/>
        <v>338.417674441227</v>
      </c>
      <c r="AE107" s="50">
        <f t="shared" si="92"/>
        <v>166.6920731707317</v>
      </c>
      <c r="AF107" s="50">
        <f t="shared" si="93"/>
        <v>195.95687331536388</v>
      </c>
      <c r="AG107" s="50">
        <f t="shared" si="94"/>
        <v>156.891495601173</v>
      </c>
      <c r="AH107" s="50">
        <f t="shared" si="95"/>
        <v>162.00923439469503</v>
      </c>
      <c r="AI107" s="50">
        <f t="shared" si="96"/>
        <v>153.125</v>
      </c>
      <c r="AJ107" s="50">
        <f t="shared" si="97"/>
        <v>151.07692307692307</v>
      </c>
      <c r="AK107" s="50">
        <f t="shared" si="98"/>
        <v>113.15129930088376</v>
      </c>
      <c r="AL107" s="50">
        <f t="shared" si="99"/>
        <v>180</v>
      </c>
      <c r="AM107" s="50">
        <f t="shared" si="100"/>
        <v>125.71428571428571</v>
      </c>
      <c r="AN107" s="50">
        <f t="shared" si="101"/>
        <v>186.27450980392157</v>
      </c>
      <c r="AO107" s="50">
        <f t="shared" si="102"/>
        <v>150</v>
      </c>
      <c r="AP107" s="50">
        <f t="shared" si="103"/>
        <v>107.33944954128441</v>
      </c>
      <c r="AQ107" s="50">
        <f t="shared" si="104"/>
        <v>151.5151515151515</v>
      </c>
      <c r="AR107" s="50">
        <f t="shared" si="105"/>
        <v>238.0952380952381</v>
      </c>
      <c r="AS107" s="50">
        <f t="shared" si="106"/>
        <v>241.2280701754386</v>
      </c>
      <c r="AT107" s="50">
        <f t="shared" si="107"/>
        <v>86.59793814432989</v>
      </c>
      <c r="AU107" s="50">
        <f t="shared" si="108"/>
        <v>144.57831325301203</v>
      </c>
      <c r="AV107" s="50">
        <f t="shared" si="109"/>
        <v>34.476814342354764</v>
      </c>
      <c r="AW107" s="50">
        <f t="shared" si="110"/>
        <v>89.47368421052632</v>
      </c>
      <c r="AX107" s="50">
        <f t="shared" si="111"/>
        <v>12.121212121212121</v>
      </c>
      <c r="AY107" s="50">
        <f t="shared" si="112"/>
        <v>44.16</v>
      </c>
      <c r="AZ107" s="50">
        <f t="shared" si="113"/>
        <v>137.0309951060359</v>
      </c>
      <c r="BA107" s="50">
        <f t="shared" si="114"/>
        <v>85.73573573573573</v>
      </c>
      <c r="BB107" s="50">
        <f t="shared" si="115"/>
        <v>133.98692810457516</v>
      </c>
      <c r="BC107" s="50">
        <f t="shared" si="116"/>
        <v>80.5611065397124</v>
      </c>
    </row>
    <row r="108" spans="1:55" ht="9.75">
      <c r="A108" s="5">
        <v>40452</v>
      </c>
      <c r="B108" s="1">
        <v>5861.61</v>
      </c>
      <c r="C108" s="1">
        <v>0.581</v>
      </c>
      <c r="D108" s="1">
        <v>0.767</v>
      </c>
      <c r="E108" s="49">
        <v>0.563</v>
      </c>
      <c r="F108" s="1">
        <v>27.8</v>
      </c>
      <c r="G108" s="1">
        <v>53900</v>
      </c>
      <c r="H108" s="1">
        <v>9820</v>
      </c>
      <c r="I108" s="1">
        <v>253.69</v>
      </c>
      <c r="J108" s="1">
        <v>36</v>
      </c>
      <c r="K108" s="1">
        <v>44</v>
      </c>
      <c r="L108" s="1">
        <v>0.95</v>
      </c>
      <c r="M108" s="1">
        <v>132</v>
      </c>
      <c r="N108" s="1">
        <v>117</v>
      </c>
      <c r="O108" s="1">
        <v>0.5</v>
      </c>
      <c r="P108" s="1">
        <v>0.5</v>
      </c>
      <c r="Q108" s="1">
        <v>5.5</v>
      </c>
      <c r="R108" s="1">
        <v>2.52</v>
      </c>
      <c r="S108" s="1">
        <v>3.6</v>
      </c>
      <c r="T108" s="1">
        <v>40</v>
      </c>
      <c r="U108" s="1">
        <v>3.57</v>
      </c>
      <c r="V108" s="1">
        <v>32</v>
      </c>
      <c r="W108" s="1">
        <v>11.04</v>
      </c>
      <c r="X108" s="1">
        <v>8.4</v>
      </c>
      <c r="Y108" s="1">
        <v>5.71</v>
      </c>
      <c r="Z108" s="1">
        <v>6.15</v>
      </c>
      <c r="AA108" s="126">
        <v>20.215</v>
      </c>
      <c r="AC108" s="5">
        <v>40452</v>
      </c>
      <c r="AD108" s="50">
        <f t="shared" si="91"/>
        <v>344.1932914425737</v>
      </c>
      <c r="AE108" s="50">
        <f t="shared" si="92"/>
        <v>177.13414634146338</v>
      </c>
      <c r="AF108" s="50">
        <f t="shared" si="93"/>
        <v>206.73854447439354</v>
      </c>
      <c r="AG108" s="50">
        <f t="shared" si="94"/>
        <v>165.10263929618768</v>
      </c>
      <c r="AH108" s="50">
        <f t="shared" si="95"/>
        <v>164.7741706235434</v>
      </c>
      <c r="AI108" s="50">
        <f t="shared" si="96"/>
        <v>153.125</v>
      </c>
      <c r="AJ108" s="50">
        <f t="shared" si="97"/>
        <v>151.07692307692307</v>
      </c>
      <c r="AK108" s="50">
        <f t="shared" si="98"/>
        <v>111.54640988436002</v>
      </c>
      <c r="AL108" s="50">
        <f t="shared" si="99"/>
        <v>180</v>
      </c>
      <c r="AM108" s="50">
        <f t="shared" si="100"/>
        <v>125.71428571428571</v>
      </c>
      <c r="AN108" s="50">
        <f t="shared" si="101"/>
        <v>186.27450980392157</v>
      </c>
      <c r="AO108" s="50">
        <f t="shared" si="102"/>
        <v>150</v>
      </c>
      <c r="AP108" s="50">
        <f t="shared" si="103"/>
        <v>107.33944954128441</v>
      </c>
      <c r="AQ108" s="50">
        <f t="shared" si="104"/>
        <v>151.5151515151515</v>
      </c>
      <c r="AR108" s="50">
        <f t="shared" si="105"/>
        <v>238.0952380952381</v>
      </c>
      <c r="AS108" s="50">
        <f t="shared" si="106"/>
        <v>241.2280701754386</v>
      </c>
      <c r="AT108" s="50">
        <f t="shared" si="107"/>
        <v>86.59793814432989</v>
      </c>
      <c r="AU108" s="50">
        <f t="shared" si="108"/>
        <v>144.57831325301203</v>
      </c>
      <c r="AV108" s="50">
        <f t="shared" si="109"/>
        <v>34.476814342354764</v>
      </c>
      <c r="AW108" s="50">
        <f t="shared" si="110"/>
        <v>89.47368421052632</v>
      </c>
      <c r="AX108" s="50">
        <f t="shared" si="111"/>
        <v>12.121212121212121</v>
      </c>
      <c r="AY108" s="50">
        <f t="shared" si="112"/>
        <v>44.16</v>
      </c>
      <c r="AZ108" s="50">
        <f t="shared" si="113"/>
        <v>137.0309951060359</v>
      </c>
      <c r="BA108" s="50">
        <f t="shared" si="114"/>
        <v>85.73573573573573</v>
      </c>
      <c r="BB108" s="50">
        <f t="shared" si="115"/>
        <v>133.98692810457516</v>
      </c>
      <c r="BC108" s="50">
        <f t="shared" si="116"/>
        <v>79.2092786332824</v>
      </c>
    </row>
    <row r="109" spans="1:55" ht="9.75">
      <c r="A109" s="5">
        <v>40483</v>
      </c>
      <c r="B109" s="1">
        <v>5861.61</v>
      </c>
      <c r="C109" s="1">
        <v>0.6375</v>
      </c>
      <c r="D109" s="1">
        <v>0.84</v>
      </c>
      <c r="E109" s="49">
        <v>0.602</v>
      </c>
      <c r="F109" s="1">
        <v>27.8</v>
      </c>
      <c r="G109" s="1">
        <v>53900</v>
      </c>
      <c r="H109" s="1">
        <v>9820</v>
      </c>
      <c r="I109" s="1">
        <v>252.22</v>
      </c>
      <c r="J109" s="1">
        <v>36</v>
      </c>
      <c r="K109" s="1">
        <v>44</v>
      </c>
      <c r="L109" s="1">
        <v>0.95</v>
      </c>
      <c r="M109" s="1">
        <v>132</v>
      </c>
      <c r="N109" s="1">
        <v>117</v>
      </c>
      <c r="O109" s="1">
        <v>0.5</v>
      </c>
      <c r="P109" s="1">
        <v>0.5</v>
      </c>
      <c r="Q109" s="1">
        <v>5.5</v>
      </c>
      <c r="R109" s="1">
        <v>2.52</v>
      </c>
      <c r="S109" s="1">
        <v>3.6</v>
      </c>
      <c r="T109" s="1">
        <v>40</v>
      </c>
      <c r="U109" s="1">
        <v>3.57</v>
      </c>
      <c r="V109" s="1">
        <v>32</v>
      </c>
      <c r="W109" s="1">
        <v>11.04</v>
      </c>
      <c r="X109" s="1">
        <v>8.4</v>
      </c>
      <c r="Y109" s="1">
        <v>5.71</v>
      </c>
      <c r="Z109" s="1">
        <v>6.15</v>
      </c>
      <c r="AA109" s="126">
        <v>19.972</v>
      </c>
      <c r="AC109" s="5">
        <v>40483</v>
      </c>
      <c r="AD109" s="50">
        <f t="shared" si="91"/>
        <v>348.3811028695988</v>
      </c>
      <c r="AE109" s="50">
        <f t="shared" si="92"/>
        <v>194.35975609756093</v>
      </c>
      <c r="AF109" s="50">
        <f t="shared" si="93"/>
        <v>226.41509433962264</v>
      </c>
      <c r="AG109" s="50">
        <f t="shared" si="94"/>
        <v>176.5395894428152</v>
      </c>
      <c r="AH109" s="50">
        <f t="shared" si="95"/>
        <v>166.77898353469504</v>
      </c>
      <c r="AI109" s="50">
        <f t="shared" si="96"/>
        <v>153.125</v>
      </c>
      <c r="AJ109" s="50">
        <f t="shared" si="97"/>
        <v>151.07692307692307</v>
      </c>
      <c r="AK109" s="50">
        <f t="shared" si="98"/>
        <v>110.90005716044497</v>
      </c>
      <c r="AL109" s="50">
        <f t="shared" si="99"/>
        <v>180</v>
      </c>
      <c r="AM109" s="50">
        <f t="shared" si="100"/>
        <v>125.71428571428571</v>
      </c>
      <c r="AN109" s="50">
        <f t="shared" si="101"/>
        <v>186.27450980392157</v>
      </c>
      <c r="AO109" s="50">
        <f t="shared" si="102"/>
        <v>150</v>
      </c>
      <c r="AP109" s="50">
        <f t="shared" si="103"/>
        <v>107.33944954128441</v>
      </c>
      <c r="AQ109" s="50">
        <f t="shared" si="104"/>
        <v>151.5151515151515</v>
      </c>
      <c r="AR109" s="50">
        <f t="shared" si="105"/>
        <v>238.0952380952381</v>
      </c>
      <c r="AS109" s="50">
        <f t="shared" si="106"/>
        <v>241.2280701754386</v>
      </c>
      <c r="AT109" s="50">
        <f t="shared" si="107"/>
        <v>86.59793814432989</v>
      </c>
      <c r="AU109" s="50">
        <f t="shared" si="108"/>
        <v>144.57831325301203</v>
      </c>
      <c r="AV109" s="50">
        <f t="shared" si="109"/>
        <v>34.476814342354764</v>
      </c>
      <c r="AW109" s="50">
        <f t="shared" si="110"/>
        <v>89.47368421052632</v>
      </c>
      <c r="AX109" s="50">
        <f t="shared" si="111"/>
        <v>12.121212121212121</v>
      </c>
      <c r="AY109" s="50">
        <f t="shared" si="112"/>
        <v>44.16</v>
      </c>
      <c r="AZ109" s="50">
        <f t="shared" si="113"/>
        <v>137.0309951060359</v>
      </c>
      <c r="BA109" s="50">
        <f t="shared" si="114"/>
        <v>85.73573573573573</v>
      </c>
      <c r="BB109" s="50">
        <f t="shared" si="115"/>
        <v>133.98692810457516</v>
      </c>
      <c r="BC109" s="50">
        <f t="shared" si="116"/>
        <v>78.25712158614475</v>
      </c>
    </row>
    <row r="110" spans="1:55" ht="9.75">
      <c r="A110" s="5">
        <v>40513</v>
      </c>
      <c r="B110" s="1">
        <v>5861.61</v>
      </c>
      <c r="C110" s="1">
        <v>0.625</v>
      </c>
      <c r="D110" s="1">
        <v>0.85</v>
      </c>
      <c r="E110" s="49">
        <v>0.612</v>
      </c>
      <c r="F110" s="1">
        <v>27.8</v>
      </c>
      <c r="G110" s="1">
        <v>53900</v>
      </c>
      <c r="H110" s="1">
        <v>9820</v>
      </c>
      <c r="I110" s="1">
        <v>254.28</v>
      </c>
      <c r="J110" s="1">
        <v>36</v>
      </c>
      <c r="K110" s="1">
        <v>44</v>
      </c>
      <c r="L110" s="1">
        <v>0.95</v>
      </c>
      <c r="M110" s="1">
        <v>132</v>
      </c>
      <c r="N110" s="1">
        <v>117</v>
      </c>
      <c r="O110" s="1">
        <v>0.5</v>
      </c>
      <c r="P110" s="1">
        <v>0.5</v>
      </c>
      <c r="Q110" s="1">
        <v>5.5</v>
      </c>
      <c r="R110" s="1">
        <v>2.52</v>
      </c>
      <c r="S110" s="1">
        <v>3.6</v>
      </c>
      <c r="T110" s="1">
        <v>40</v>
      </c>
      <c r="U110" s="1">
        <v>3.57</v>
      </c>
      <c r="V110" s="1">
        <v>32</v>
      </c>
      <c r="W110" s="1">
        <v>11.04</v>
      </c>
      <c r="X110" s="1">
        <v>8.4</v>
      </c>
      <c r="Y110" s="1">
        <v>5.71</v>
      </c>
      <c r="Z110" s="1">
        <v>6.15</v>
      </c>
      <c r="AA110" s="126">
        <v>19.9792</v>
      </c>
      <c r="AC110" s="5">
        <v>40513</v>
      </c>
      <c r="AD110" s="50">
        <f t="shared" si="91"/>
        <v>348.25555510288837</v>
      </c>
      <c r="AE110" s="50">
        <f t="shared" si="92"/>
        <v>190.54878048780486</v>
      </c>
      <c r="AF110" s="50">
        <f t="shared" si="93"/>
        <v>229.11051212938006</v>
      </c>
      <c r="AG110" s="50">
        <f t="shared" si="94"/>
        <v>179.4721407624633</v>
      </c>
      <c r="AH110" s="50">
        <f t="shared" si="95"/>
        <v>166.7188805935638</v>
      </c>
      <c r="AI110" s="50">
        <f t="shared" si="96"/>
        <v>153.125</v>
      </c>
      <c r="AJ110" s="50">
        <f t="shared" si="97"/>
        <v>151.07692307692307</v>
      </c>
      <c r="AK110" s="50">
        <f t="shared" si="98"/>
        <v>111.80583036538715</v>
      </c>
      <c r="AL110" s="50">
        <f t="shared" si="99"/>
        <v>180</v>
      </c>
      <c r="AM110" s="50">
        <f t="shared" si="100"/>
        <v>125.71428571428571</v>
      </c>
      <c r="AN110" s="50">
        <f t="shared" si="101"/>
        <v>186.27450980392157</v>
      </c>
      <c r="AO110" s="50">
        <f t="shared" si="102"/>
        <v>150</v>
      </c>
      <c r="AP110" s="50">
        <f t="shared" si="103"/>
        <v>107.33944954128441</v>
      </c>
      <c r="AQ110" s="50">
        <f t="shared" si="104"/>
        <v>151.5151515151515</v>
      </c>
      <c r="AR110" s="50">
        <f t="shared" si="105"/>
        <v>238.0952380952381</v>
      </c>
      <c r="AS110" s="50">
        <f t="shared" si="106"/>
        <v>241.2280701754386</v>
      </c>
      <c r="AT110" s="50">
        <f t="shared" si="107"/>
        <v>86.59793814432989</v>
      </c>
      <c r="AU110" s="50">
        <f t="shared" si="108"/>
        <v>144.57831325301203</v>
      </c>
      <c r="AV110" s="50">
        <f t="shared" si="109"/>
        <v>34.476814342354764</v>
      </c>
      <c r="AW110" s="50">
        <f t="shared" si="110"/>
        <v>89.47368421052632</v>
      </c>
      <c r="AX110" s="50">
        <f t="shared" si="111"/>
        <v>12.121212121212121</v>
      </c>
      <c r="AY110" s="50">
        <f t="shared" si="112"/>
        <v>44.16</v>
      </c>
      <c r="AZ110" s="50">
        <f t="shared" si="113"/>
        <v>137.0309951060359</v>
      </c>
      <c r="BA110" s="50">
        <f t="shared" si="114"/>
        <v>85.73573573573573</v>
      </c>
      <c r="BB110" s="50">
        <f t="shared" si="115"/>
        <v>133.98692810457516</v>
      </c>
      <c r="BC110" s="50">
        <f t="shared" si="116"/>
        <v>78.28533364680067</v>
      </c>
    </row>
    <row r="111" spans="18:55" ht="9.75">
      <c r="R111" s="1">
        <v>2.52</v>
      </c>
      <c r="S111" s="1">
        <v>3.6</v>
      </c>
      <c r="T111" s="1">
        <v>40</v>
      </c>
      <c r="U111" s="1">
        <v>3.57</v>
      </c>
      <c r="V111" s="1">
        <v>32</v>
      </c>
      <c r="W111" s="1">
        <v>11.04</v>
      </c>
      <c r="X111" s="1">
        <v>8.4</v>
      </c>
      <c r="Y111" s="1">
        <v>5.71</v>
      </c>
      <c r="Z111" s="1">
        <v>6.15</v>
      </c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</row>
    <row r="112" spans="30:55" ht="9.75"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</row>
    <row r="113" spans="30:55" ht="9.75"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</row>
    <row r="114" spans="30:55" ht="9.75"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</row>
    <row r="115" spans="30:55" ht="9.75"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</row>
    <row r="116" spans="30:55" ht="9.75"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</row>
    <row r="117" spans="30:55" ht="9.75"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</row>
    <row r="118" spans="30:55" ht="9.75"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</row>
    <row r="119" spans="30:55" ht="9.75"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100">
      <selection activeCell="A94" sqref="A94:I111"/>
    </sheetView>
  </sheetViews>
  <sheetFormatPr defaultColWidth="11.421875" defaultRowHeight="12.75"/>
  <cols>
    <col min="1" max="7" width="6.7109375" style="1" customWidth="1"/>
    <col min="8" max="8" width="8.7109375" style="4" customWidth="1"/>
    <col min="9" max="9" width="7.140625" style="1" customWidth="1"/>
    <col min="10" max="10" width="6.7109375" style="9" customWidth="1"/>
    <col min="11" max="18" width="6.7109375" style="1" customWidth="1"/>
    <col min="19" max="19" width="8.7109375" style="4" customWidth="1"/>
    <col min="20" max="16384" width="6.7109375" style="1" customWidth="1"/>
  </cols>
  <sheetData>
    <row r="1" spans="1:18" ht="9.75">
      <c r="A1" s="2" t="s">
        <v>0</v>
      </c>
      <c r="B1" s="3"/>
      <c r="C1" s="3"/>
      <c r="D1" s="3"/>
      <c r="E1" s="3"/>
      <c r="F1" s="3"/>
      <c r="G1" s="3"/>
      <c r="L1" s="2" t="s">
        <v>0</v>
      </c>
      <c r="M1" s="3"/>
      <c r="N1" s="3"/>
      <c r="O1" s="3"/>
      <c r="P1" s="3"/>
      <c r="Q1" s="3"/>
      <c r="R1" s="3"/>
    </row>
    <row r="2" spans="1:18" ht="9.75">
      <c r="A2" s="2" t="s">
        <v>33</v>
      </c>
      <c r="B2" s="4"/>
      <c r="C2" s="4"/>
      <c r="D2" s="4"/>
      <c r="E2" s="4"/>
      <c r="F2" s="4"/>
      <c r="G2" s="4"/>
      <c r="I2" s="120"/>
      <c r="J2" s="120"/>
      <c r="K2" s="120"/>
      <c r="L2" s="120"/>
      <c r="M2" s="120"/>
      <c r="N2" s="120"/>
      <c r="O2" s="4"/>
      <c r="P2" s="4"/>
      <c r="Q2" s="4"/>
      <c r="R2" s="4"/>
    </row>
    <row r="3" spans="1:19" s="113" customFormat="1" ht="20.25">
      <c r="A3" s="110" t="s">
        <v>1</v>
      </c>
      <c r="B3" s="111" t="s">
        <v>27</v>
      </c>
      <c r="C3" s="111" t="s">
        <v>28</v>
      </c>
      <c r="D3" s="111" t="s">
        <v>29</v>
      </c>
      <c r="E3" s="111" t="s">
        <v>30</v>
      </c>
      <c r="F3" s="111" t="s">
        <v>31</v>
      </c>
      <c r="G3" s="111" t="s">
        <v>32</v>
      </c>
      <c r="H3" s="59" t="s">
        <v>88</v>
      </c>
      <c r="I3" s="59" t="s">
        <v>89</v>
      </c>
      <c r="J3" s="112"/>
      <c r="K3" s="111"/>
      <c r="L3" s="110" t="s">
        <v>1</v>
      </c>
      <c r="M3" s="111" t="s">
        <v>27</v>
      </c>
      <c r="N3" s="111" t="s">
        <v>28</v>
      </c>
      <c r="O3" s="111" t="s">
        <v>29</v>
      </c>
      <c r="P3" s="111" t="s">
        <v>30</v>
      </c>
      <c r="Q3" s="111" t="s">
        <v>31</v>
      </c>
      <c r="R3" s="111" t="s">
        <v>32</v>
      </c>
      <c r="S3" s="59" t="s">
        <v>79</v>
      </c>
    </row>
    <row r="4" spans="1:19" ht="9.75">
      <c r="A4" s="5">
        <v>37257</v>
      </c>
      <c r="B4" s="9">
        <f>Ponderadores!$H$4*'Precios C'!AD3</f>
        <v>5.149265334095085</v>
      </c>
      <c r="C4" s="9">
        <f>Ponderadores!$H$5*((Ponderadores!$I$6*'Precios C'!AE3)+(Ponderadores!$I$7*'Precios C'!AF3)+(Ponderadores!$I$8*'Precios C'!AG3))</f>
        <v>8.091338210274206</v>
      </c>
      <c r="D4" s="9">
        <f>Ponderadores!$H$9*'Precios C'!AH3</f>
        <v>6.218610020780421</v>
      </c>
      <c r="E4" s="9">
        <f>Ponderadores!$H$10*((Ponderadores!$I$11*((Ponderadores!$J$12*'Precios C'!AI3)+(Ponderadores!$J$13*'Precios C'!AJ3)+(Ponderadores!$J$14*'Precios C'!AK3))+(Ponderadores!$I$15*'Precios C'!AL3)+(Ponderadores!$I$16*'Precios C'!AM3)))</f>
        <v>25.90663699925421</v>
      </c>
      <c r="F4" s="9">
        <f>Ponderadores!$H$17*((Ponderadores!$I$18*'Precios C'!AN3)+(Ponderadores!$I$19*'Precios C'!AO3)+(Ponderadores!$I$20*'Precios C'!AP3)+(Ponderadores!$I$21*'Precios C'!AQ3)+(Ponderadores!$I$22*'Precios C'!AR3)+(Ponderadores!$I$23*'Precios C'!AS3))</f>
        <v>13.35596018659955</v>
      </c>
      <c r="G4" s="9">
        <f>Ponderadores!$H$24*((Ponderadores!$I$25*'Precios C'!AT3)+(Ponderadores!$I$26*'Precios C'!AU3)+(Ponderadores!$I$27*'Precios C'!AV3)+(Ponderadores!$I$28*'Precios C'!AW3)+(Ponderadores!$I$29*'Precios C'!AX3)+(Ponderadores!$I$30*'Precios C'!AY3)+(Ponderadores!$I$31*'Precios C'!AZ3)+(Ponderadores!$I$32*'Precios C'!BA3)+(Ponderadores!$I$33*'Precios C'!BB3))</f>
        <v>13.238151587859667</v>
      </c>
      <c r="H4" s="12">
        <f aca="true" t="shared" si="0" ref="H4:H15">SUM(B4:G4)</f>
        <v>71.95996233886314</v>
      </c>
      <c r="I4" s="12">
        <f>+(H4*100)/$H$41</f>
        <v>91.95001233908098</v>
      </c>
      <c r="J4" s="69"/>
      <c r="K4" s="3"/>
      <c r="L4" s="5">
        <v>37257</v>
      </c>
      <c r="M4" s="9">
        <f>Ponderadores!$H$4*'Precios C'!B3</f>
        <v>201.29999999999998</v>
      </c>
      <c r="N4" s="9">
        <f>Ponderadores!$H$5*((Ponderadores!$I$6*'Precios C'!C3)+(Ponderadores!$I$7*'Precios C'!D3)+(Ponderadores!$I$8*'Precios C'!E3))</f>
        <v>0.06816</v>
      </c>
      <c r="O4" s="9">
        <f>Ponderadores!$H$9*'Precios C'!F3</f>
        <v>0.744</v>
      </c>
      <c r="P4" s="9">
        <f>Ponderadores!$H$10*((Ponderadores!$I$11*((Ponderadores!$J$12*'Precios C'!G3)+(Ponderadores!$J$13*'Precios C'!H3)+(Ponderadores!$J$14*'Precios C'!I3))+(Ponderadores!$I$15*'Precios C'!J3)+(Ponderadores!$I$16*'Precios C'!K3)))</f>
        <v>495.9952704</v>
      </c>
      <c r="Q4" s="9">
        <f>Ponderadores!$H$17*((Ponderadores!$I$18*'Precios C'!L3)+(Ponderadores!$I$19*'Precios C'!M3)+(Ponderadores!$I$20*'Precios C'!N3)+(Ponderadores!$I$21*'Precios C'!O3)+(Ponderadores!$I$22*'Precios C'!P3)+(Ponderadores!$I$23*'Precios C'!Q3))</f>
        <v>1.406598</v>
      </c>
      <c r="R4" s="9">
        <f>Ponderadores!$H$24*((Ponderadores!$I$25*'Precios C'!R3)+(Ponderadores!$I$26*'Precios C'!S3)+(Ponderadores!$I$27*'Precios C'!T3)+(Ponderadores!$I$28*'Precios C'!U3)+(Ponderadores!$I$29*'Precios C'!V3)+(Ponderadores!$I$30*'Precios C'!W3)+(Ponderadores!$I$31*'Precios C'!X3)+(Ponderadores!$I$32*'Precios C'!Y3)+(Ponderadores!$I$33*'Precios C'!Z3))</f>
        <v>0.9789221</v>
      </c>
      <c r="S4" s="12">
        <f aca="true" t="shared" si="1" ref="S4:S15">SUM(M4:R4)</f>
        <v>700.4929505</v>
      </c>
    </row>
    <row r="5" spans="1:19" ht="9.75">
      <c r="A5" s="5">
        <v>37288</v>
      </c>
      <c r="B5" s="9">
        <f>Ponderadores!$H$4*'Precios C'!AD4</f>
        <v>5.040955990183229</v>
      </c>
      <c r="C5" s="9">
        <f>Ponderadores!$H$5*((Ponderadores!$I$6*'Precios C'!AE4)+(Ponderadores!$I$7*'Precios C'!AF4)+(Ponderadores!$I$8*'Precios C'!AG4))</f>
        <v>8.091338210274206</v>
      </c>
      <c r="D5" s="9">
        <f>Ponderadores!$H$9*'Precios C'!AH4</f>
        <v>6.382379505469613</v>
      </c>
      <c r="E5" s="9">
        <f>Ponderadores!$H$10*((Ponderadores!$I$11*((Ponderadores!$J$12*'Precios C'!AI4)+(Ponderadores!$J$13*'Precios C'!AJ4)+(Ponderadores!$J$14*'Precios C'!AK4))+(Ponderadores!$I$15*'Precios C'!AL4)+(Ponderadores!$I$16*'Precios C'!AM4)))</f>
        <v>25.90663699925421</v>
      </c>
      <c r="F5" s="9">
        <f>Ponderadores!$H$17*((Ponderadores!$I$18*'Precios C'!AN4)+(Ponderadores!$I$19*'Precios C'!AO4)+(Ponderadores!$I$20*'Precios C'!AP4)+(Ponderadores!$I$21*'Precios C'!AQ4)+(Ponderadores!$I$22*'Precios C'!AR4)+(Ponderadores!$I$23*'Precios C'!AS4))</f>
        <v>13.35596018659955</v>
      </c>
      <c r="G5" s="9">
        <f>Ponderadores!$H$24*((Ponderadores!$I$25*'Precios C'!AT4)+(Ponderadores!$I$26*'Precios C'!AU4)+(Ponderadores!$I$27*'Precios C'!AV4)+(Ponderadores!$I$28*'Precios C'!AW4)+(Ponderadores!$I$29*'Precios C'!AX4)+(Ponderadores!$I$30*'Precios C'!AY4)+(Ponderadores!$I$31*'Precios C'!AZ4)+(Ponderadores!$I$32*'Precios C'!BA4)+(Ponderadores!$I$33*'Precios C'!BB4))</f>
        <v>13.238151587859667</v>
      </c>
      <c r="H5" s="12">
        <f t="shared" si="0"/>
        <v>72.01542247964046</v>
      </c>
      <c r="I5" s="12">
        <f aca="true" t="shared" si="2" ref="I5:I68">+(H5*100)/$H$41</f>
        <v>92.02087897745953</v>
      </c>
      <c r="J5" s="69"/>
      <c r="K5" s="3"/>
      <c r="L5" s="5">
        <v>37288</v>
      </c>
      <c r="M5" s="9">
        <f>Ponderadores!$H$4*'Precios C'!B4</f>
        <v>201.29999999999998</v>
      </c>
      <c r="N5" s="9">
        <f>Ponderadores!$H$5*((Ponderadores!$I$6*'Precios C'!C4)+(Ponderadores!$I$7*'Precios C'!D4)+(Ponderadores!$I$8*'Precios C'!E4))</f>
        <v>0.06816</v>
      </c>
      <c r="O5" s="9">
        <f>Ponderadores!$H$9*'Precios C'!F4</f>
        <v>0.78</v>
      </c>
      <c r="P5" s="9">
        <f>Ponderadores!$H$10*((Ponderadores!$I$11*((Ponderadores!$J$12*'Precios C'!G4)+(Ponderadores!$J$13*'Precios C'!H4)+(Ponderadores!$J$14*'Precios C'!I4))+(Ponderadores!$I$15*'Precios C'!J4)+(Ponderadores!$I$16*'Precios C'!K4)))</f>
        <v>495.9952704</v>
      </c>
      <c r="Q5" s="9">
        <f>Ponderadores!$H$17*((Ponderadores!$I$18*'Precios C'!L4)+(Ponderadores!$I$19*'Precios C'!M4)+(Ponderadores!$I$20*'Precios C'!N4)+(Ponderadores!$I$21*'Precios C'!O4)+(Ponderadores!$I$22*'Precios C'!P4)+(Ponderadores!$I$23*'Precios C'!Q4))</f>
        <v>1.406598</v>
      </c>
      <c r="R5" s="9">
        <f>Ponderadores!$H$24*((Ponderadores!$I$25*'Precios C'!R4)+(Ponderadores!$I$26*'Precios C'!S4)+(Ponderadores!$I$27*'Precios C'!T4)+(Ponderadores!$I$28*'Precios C'!U4)+(Ponderadores!$I$29*'Precios C'!V4)+(Ponderadores!$I$30*'Precios C'!W4)+(Ponderadores!$I$31*'Precios C'!X4)+(Ponderadores!$I$32*'Precios C'!Y4)+(Ponderadores!$I$33*'Precios C'!Z4))</f>
        <v>0.9789221</v>
      </c>
      <c r="S5" s="12">
        <f t="shared" si="1"/>
        <v>700.5289505</v>
      </c>
    </row>
    <row r="6" spans="1:19" ht="9.75">
      <c r="A6" s="5">
        <v>37316</v>
      </c>
      <c r="B6" s="9">
        <f>Ponderadores!$H$4*'Precios C'!AD5</f>
        <v>4.849850102776152</v>
      </c>
      <c r="C6" s="9">
        <f>Ponderadores!$H$5*((Ponderadores!$I$6*'Precios C'!AE5)+(Ponderadores!$I$7*'Precios C'!AF5)+(Ponderadores!$I$8*'Precios C'!AG5))</f>
        <v>7.802177583925507</v>
      </c>
      <c r="D6" s="9">
        <f>Ponderadores!$H$9*'Precios C'!AH5</f>
        <v>6.140419388869352</v>
      </c>
      <c r="E6" s="9">
        <f>Ponderadores!$H$10*((Ponderadores!$I$11*((Ponderadores!$J$12*'Precios C'!AI5)+(Ponderadores!$J$13*'Precios C'!AJ5)+(Ponderadores!$J$14*'Precios C'!AK5))+(Ponderadores!$I$15*'Precios C'!AL5)+(Ponderadores!$I$16*'Precios C'!AM5)))</f>
        <v>25.90663699925421</v>
      </c>
      <c r="F6" s="9">
        <f>Ponderadores!$H$17*((Ponderadores!$I$18*'Precios C'!AN5)+(Ponderadores!$I$19*'Precios C'!AO5)+(Ponderadores!$I$20*'Precios C'!AP5)+(Ponderadores!$I$21*'Precios C'!AQ5)+(Ponderadores!$I$22*'Precios C'!AR5)+(Ponderadores!$I$23*'Precios C'!AS5))</f>
        <v>13.35596018659955</v>
      </c>
      <c r="G6" s="9">
        <f>Ponderadores!$H$24*((Ponderadores!$I$25*'Precios C'!AT5)+(Ponderadores!$I$26*'Precios C'!AU5)+(Ponderadores!$I$27*'Precios C'!AV5)+(Ponderadores!$I$28*'Precios C'!AW5)+(Ponderadores!$I$29*'Precios C'!AX5)+(Ponderadores!$I$30*'Precios C'!AY5)+(Ponderadores!$I$31*'Precios C'!AZ5)+(Ponderadores!$I$32*'Precios C'!BA5)+(Ponderadores!$I$33*'Precios C'!BB5))</f>
        <v>13.238151587859667</v>
      </c>
      <c r="H6" s="12">
        <f t="shared" si="0"/>
        <v>71.29319584928443</v>
      </c>
      <c r="I6" s="12">
        <f t="shared" si="2"/>
        <v>91.09802208017368</v>
      </c>
      <c r="J6" s="69"/>
      <c r="K6" s="3"/>
      <c r="L6" s="5">
        <v>37316</v>
      </c>
      <c r="M6" s="9">
        <f>Ponderadores!$H$4*'Precios C'!B5</f>
        <v>201.29999999999998</v>
      </c>
      <c r="N6" s="9">
        <f>Ponderadores!$H$5*((Ponderadores!$I$6*'Precios C'!C5)+(Ponderadores!$I$7*'Precios C'!D5)+(Ponderadores!$I$8*'Precios C'!E5))</f>
        <v>0.06713999999999999</v>
      </c>
      <c r="O6" s="9">
        <f>Ponderadores!$H$9*'Precios C'!F5</f>
        <v>0.78</v>
      </c>
      <c r="P6" s="9">
        <f>Ponderadores!$H$10*((Ponderadores!$I$11*((Ponderadores!$J$12*'Precios C'!G5)+(Ponderadores!$J$13*'Precios C'!H5)+(Ponderadores!$J$14*'Precios C'!I5))+(Ponderadores!$I$15*'Precios C'!J5)+(Ponderadores!$I$16*'Precios C'!K5)))</f>
        <v>495.9952704</v>
      </c>
      <c r="Q6" s="9">
        <f>Ponderadores!$H$17*((Ponderadores!$I$18*'Precios C'!L5)+(Ponderadores!$I$19*'Precios C'!M5)+(Ponderadores!$I$20*'Precios C'!N5)+(Ponderadores!$I$21*'Precios C'!O5)+(Ponderadores!$I$22*'Precios C'!P5)+(Ponderadores!$I$23*'Precios C'!Q5))</f>
        <v>1.406598</v>
      </c>
      <c r="R6" s="9">
        <f>Ponderadores!$H$24*((Ponderadores!$I$25*'Precios C'!R5)+(Ponderadores!$I$26*'Precios C'!S5)+(Ponderadores!$I$27*'Precios C'!T5)+(Ponderadores!$I$28*'Precios C'!U5)+(Ponderadores!$I$29*'Precios C'!V5)+(Ponderadores!$I$30*'Precios C'!W5)+(Ponderadores!$I$31*'Precios C'!X5)+(Ponderadores!$I$32*'Precios C'!Y5)+(Ponderadores!$I$33*'Precios C'!Z5))</f>
        <v>0.9789221</v>
      </c>
      <c r="S6" s="12">
        <f t="shared" si="1"/>
        <v>700.5279305</v>
      </c>
    </row>
    <row r="7" spans="1:19" ht="9.75">
      <c r="A7" s="5">
        <v>37347</v>
      </c>
      <c r="B7" s="9">
        <f>Ponderadores!$H$4*'Precios C'!AD6</f>
        <v>4.509696881980269</v>
      </c>
      <c r="C7" s="9">
        <f>Ponderadores!$H$5*((Ponderadores!$I$6*'Precios C'!AE6)+(Ponderadores!$I$7*'Precios C'!AF6)+(Ponderadores!$I$8*'Precios C'!AG6))</f>
        <v>7.802177583925507</v>
      </c>
      <c r="D7" s="9">
        <f>Ponderadores!$H$9*'Precios C'!AH6</f>
        <v>6.105040064433523</v>
      </c>
      <c r="E7" s="9">
        <f>Ponderadores!$H$10*((Ponderadores!$I$11*((Ponderadores!$J$12*'Precios C'!AI6)+(Ponderadores!$J$13*'Precios C'!AJ6)+(Ponderadores!$J$14*'Precios C'!AK6))+(Ponderadores!$I$15*'Precios C'!AL6)+(Ponderadores!$I$16*'Precios C'!AM6)))</f>
        <v>25.90663699925421</v>
      </c>
      <c r="F7" s="9">
        <f>Ponderadores!$H$17*((Ponderadores!$I$18*'Precios C'!AN6)+(Ponderadores!$I$19*'Precios C'!AO6)+(Ponderadores!$I$20*'Precios C'!AP6)+(Ponderadores!$I$21*'Precios C'!AQ6)+(Ponderadores!$I$22*'Precios C'!AR6)+(Ponderadores!$I$23*'Precios C'!AS6))</f>
        <v>13.35596018659955</v>
      </c>
      <c r="G7" s="9">
        <f>Ponderadores!$H$24*((Ponderadores!$I$25*'Precios C'!AT6)+(Ponderadores!$I$26*'Precios C'!AU6)+(Ponderadores!$I$27*'Precios C'!AV6)+(Ponderadores!$I$28*'Precios C'!AW6)+(Ponderadores!$I$29*'Precios C'!AX6)+(Ponderadores!$I$30*'Precios C'!AY6)+(Ponderadores!$I$31*'Precios C'!AZ6)+(Ponderadores!$I$32*'Precios C'!BA6)+(Ponderadores!$I$33*'Precios C'!BB6))</f>
        <v>13.238151587859667</v>
      </c>
      <c r="H7" s="12">
        <f t="shared" si="0"/>
        <v>70.91766330405272</v>
      </c>
      <c r="I7" s="12">
        <f t="shared" si="2"/>
        <v>90.61816882503747</v>
      </c>
      <c r="J7" s="69"/>
      <c r="K7" s="3"/>
      <c r="L7" s="5">
        <v>37347</v>
      </c>
      <c r="M7" s="9">
        <f>Ponderadores!$H$4*'Precios C'!B6</f>
        <v>201.29999999999998</v>
      </c>
      <c r="N7" s="9">
        <f>Ponderadores!$H$5*((Ponderadores!$I$6*'Precios C'!C6)+(Ponderadores!$I$7*'Precios C'!D6)+(Ponderadores!$I$8*'Precios C'!E6))</f>
        <v>0.06713999999999999</v>
      </c>
      <c r="O7" s="9">
        <f>Ponderadores!$H$9*'Precios C'!F6</f>
        <v>0.834</v>
      </c>
      <c r="P7" s="9">
        <f>Ponderadores!$H$10*((Ponderadores!$I$11*((Ponderadores!$J$12*'Precios C'!G6)+(Ponderadores!$J$13*'Precios C'!H6)+(Ponderadores!$J$14*'Precios C'!I6))+(Ponderadores!$I$15*'Precios C'!J6)+(Ponderadores!$I$16*'Precios C'!K6)))</f>
        <v>495.9952704</v>
      </c>
      <c r="Q7" s="9">
        <f>Ponderadores!$H$17*((Ponderadores!$I$18*'Precios C'!L6)+(Ponderadores!$I$19*'Precios C'!M6)+(Ponderadores!$I$20*'Precios C'!N6)+(Ponderadores!$I$21*'Precios C'!O6)+(Ponderadores!$I$22*'Precios C'!P6)+(Ponderadores!$I$23*'Precios C'!Q6))</f>
        <v>1.406598</v>
      </c>
      <c r="R7" s="9">
        <f>Ponderadores!$H$24*((Ponderadores!$I$25*'Precios C'!R6)+(Ponderadores!$I$26*'Precios C'!S6)+(Ponderadores!$I$27*'Precios C'!T6)+(Ponderadores!$I$28*'Precios C'!U6)+(Ponderadores!$I$29*'Precios C'!V6)+(Ponderadores!$I$30*'Precios C'!W6)+(Ponderadores!$I$31*'Precios C'!X6)+(Ponderadores!$I$32*'Precios C'!Y6)+(Ponderadores!$I$33*'Precios C'!Z6))</f>
        <v>0.9789221</v>
      </c>
      <c r="S7" s="12">
        <f t="shared" si="1"/>
        <v>700.5819305</v>
      </c>
    </row>
    <row r="8" spans="1:19" ht="9.75">
      <c r="A8" s="5">
        <v>37377</v>
      </c>
      <c r="B8" s="9">
        <f>Ponderadores!$H$4*'Precios C'!AD7</f>
        <v>4.330324918705446</v>
      </c>
      <c r="C8" s="9">
        <f>Ponderadores!$H$5*((Ponderadores!$I$6*'Precios C'!AE7)+(Ponderadores!$I$7*'Precios C'!AF7)+(Ponderadores!$I$8*'Precios C'!AG7))</f>
        <v>7.802177583925507</v>
      </c>
      <c r="D8" s="9">
        <f>Ponderadores!$H$9*'Precios C'!AH7</f>
        <v>6.3261299582075345</v>
      </c>
      <c r="E8" s="9">
        <f>Ponderadores!$H$10*((Ponderadores!$I$11*((Ponderadores!$J$12*'Precios C'!AI7)+(Ponderadores!$J$13*'Precios C'!AJ7)+(Ponderadores!$J$14*'Precios C'!AK7))+(Ponderadores!$I$15*'Precios C'!AL7)+(Ponderadores!$I$16*'Precios C'!AM7)))</f>
        <v>25.90663699925421</v>
      </c>
      <c r="F8" s="9">
        <f>Ponderadores!$H$17*((Ponderadores!$I$18*'Precios C'!AN7)+(Ponderadores!$I$19*'Precios C'!AO7)+(Ponderadores!$I$20*'Precios C'!AP7)+(Ponderadores!$I$21*'Precios C'!AQ7)+(Ponderadores!$I$22*'Precios C'!AR7)+(Ponderadores!$I$23*'Precios C'!AS7))</f>
        <v>13.35596018659955</v>
      </c>
      <c r="G8" s="9">
        <f>Ponderadores!$H$24*((Ponderadores!$I$25*'Precios C'!AT7)+(Ponderadores!$I$26*'Precios C'!AU7)+(Ponderadores!$I$27*'Precios C'!AV7)+(Ponderadores!$I$28*'Precios C'!AW7)+(Ponderadores!$I$29*'Precios C'!AX7)+(Ponderadores!$I$30*'Precios C'!AY7)+(Ponderadores!$I$31*'Precios C'!AZ7)+(Ponderadores!$I$32*'Precios C'!BA7)+(Ponderadores!$I$33*'Precios C'!BB7))</f>
        <v>13.238151587859667</v>
      </c>
      <c r="H8" s="12">
        <f t="shared" si="0"/>
        <v>70.95938123455191</v>
      </c>
      <c r="I8" s="12">
        <f t="shared" si="2"/>
        <v>90.67147574876957</v>
      </c>
      <c r="J8" s="69"/>
      <c r="K8" s="3"/>
      <c r="L8" s="5">
        <v>37377</v>
      </c>
      <c r="M8" s="9">
        <f>Ponderadores!$H$4*'Precios C'!B7</f>
        <v>201.29999999999998</v>
      </c>
      <c r="N8" s="9">
        <f>Ponderadores!$H$5*((Ponderadores!$I$6*'Precios C'!C7)+(Ponderadores!$I$7*'Precios C'!D7)+(Ponderadores!$I$8*'Precios C'!E7))</f>
        <v>0.06713999999999999</v>
      </c>
      <c r="O8" s="9">
        <f>Ponderadores!$H$9*'Precios C'!F7</f>
        <v>0.8999999999999999</v>
      </c>
      <c r="P8" s="9">
        <f>Ponderadores!$H$10*((Ponderadores!$I$11*((Ponderadores!$J$12*'Precios C'!G7)+(Ponderadores!$J$13*'Precios C'!H7)+(Ponderadores!$J$14*'Precios C'!I7))+(Ponderadores!$I$15*'Precios C'!J7)+(Ponderadores!$I$16*'Precios C'!K7)))</f>
        <v>495.9952704</v>
      </c>
      <c r="Q8" s="9">
        <f>Ponderadores!$H$17*((Ponderadores!$I$18*'Precios C'!L7)+(Ponderadores!$I$19*'Precios C'!M7)+(Ponderadores!$I$20*'Precios C'!N7)+(Ponderadores!$I$21*'Precios C'!O7)+(Ponderadores!$I$22*'Precios C'!P7)+(Ponderadores!$I$23*'Precios C'!Q7))</f>
        <v>1.406598</v>
      </c>
      <c r="R8" s="9">
        <f>Ponderadores!$H$24*((Ponderadores!$I$25*'Precios C'!R7)+(Ponderadores!$I$26*'Precios C'!S7)+(Ponderadores!$I$27*'Precios C'!T7)+(Ponderadores!$I$28*'Precios C'!U7)+(Ponderadores!$I$29*'Precios C'!V7)+(Ponderadores!$I$30*'Precios C'!W7)+(Ponderadores!$I$31*'Precios C'!X7)+(Ponderadores!$I$32*'Precios C'!Y7)+(Ponderadores!$I$33*'Precios C'!Z7))</f>
        <v>0.9789221</v>
      </c>
      <c r="S8" s="12">
        <f t="shared" si="1"/>
        <v>700.6479304999999</v>
      </c>
    </row>
    <row r="9" spans="1:19" ht="9.75">
      <c r="A9" s="5">
        <v>37408</v>
      </c>
      <c r="B9" s="9">
        <f>Ponderadores!$H$4*'Precios C'!AD8</f>
        <v>4.144100525727208</v>
      </c>
      <c r="C9" s="9">
        <f>Ponderadores!$H$5*((Ponderadores!$I$6*'Precios C'!AE8)+(Ponderadores!$I$7*'Precios C'!AF8)+(Ponderadores!$I$8*'Precios C'!AG8))</f>
        <v>7.943461741034375</v>
      </c>
      <c r="D9" s="9">
        <f>Ponderadores!$H$9*'Precios C'!AH8</f>
        <v>6.054076536470112</v>
      </c>
      <c r="E9" s="9">
        <f>Ponderadores!$H$10*((Ponderadores!$I$11*((Ponderadores!$J$12*'Precios C'!AI8)+(Ponderadores!$J$13*'Precios C'!AJ8)+(Ponderadores!$J$14*'Precios C'!AK8))+(Ponderadores!$I$15*'Precios C'!AL8)+(Ponderadores!$I$16*'Precios C'!AM8)))</f>
        <v>25.90663699925421</v>
      </c>
      <c r="F9" s="9">
        <f>Ponderadores!$H$17*((Ponderadores!$I$18*'Precios C'!AN8)+(Ponderadores!$I$19*'Precios C'!AO8)+(Ponderadores!$I$20*'Precios C'!AP8)+(Ponderadores!$I$21*'Precios C'!AQ8)+(Ponderadores!$I$22*'Precios C'!AR8)+(Ponderadores!$I$23*'Precios C'!AS8))</f>
        <v>13.35596018659955</v>
      </c>
      <c r="G9" s="9">
        <f>Ponderadores!$H$24*((Ponderadores!$I$25*'Precios C'!AT8)+(Ponderadores!$I$26*'Precios C'!AU8)+(Ponderadores!$I$27*'Precios C'!AV8)+(Ponderadores!$I$28*'Precios C'!AW8)+(Ponderadores!$I$29*'Precios C'!AX8)+(Ponderadores!$I$30*'Precios C'!AY8)+(Ponderadores!$I$31*'Precios C'!AZ8)+(Ponderadores!$I$32*'Precios C'!BA8)+(Ponderadores!$I$33*'Precios C'!BB8))</f>
        <v>13.238151587859667</v>
      </c>
      <c r="H9" s="12">
        <f t="shared" si="0"/>
        <v>70.64238757694511</v>
      </c>
      <c r="I9" s="12">
        <f t="shared" si="2"/>
        <v>90.26642313644192</v>
      </c>
      <c r="J9" s="69"/>
      <c r="K9" s="3"/>
      <c r="L9" s="5">
        <v>37408</v>
      </c>
      <c r="M9" s="9">
        <f>Ponderadores!$H$4*'Precios C'!B8</f>
        <v>201.29999999999998</v>
      </c>
      <c r="N9" s="9">
        <f>Ponderadores!$H$5*((Ponderadores!$I$6*'Precios C'!C8)+(Ponderadores!$I$7*'Precios C'!D8)+(Ponderadores!$I$8*'Precios C'!E8))</f>
        <v>0.06768</v>
      </c>
      <c r="O9" s="9">
        <f>Ponderadores!$H$9*'Precios C'!F8</f>
        <v>0.8999999999999999</v>
      </c>
      <c r="P9" s="9">
        <f>Ponderadores!$H$10*((Ponderadores!$I$11*((Ponderadores!$J$12*'Precios C'!G8)+(Ponderadores!$J$13*'Precios C'!H8)+(Ponderadores!$J$14*'Precios C'!I8))+(Ponderadores!$I$15*'Precios C'!J8)+(Ponderadores!$I$16*'Precios C'!K8)))</f>
        <v>495.9952704</v>
      </c>
      <c r="Q9" s="9">
        <f>Ponderadores!$H$17*((Ponderadores!$I$18*'Precios C'!L8)+(Ponderadores!$I$19*'Precios C'!M8)+(Ponderadores!$I$20*'Precios C'!N8)+(Ponderadores!$I$21*'Precios C'!O8)+(Ponderadores!$I$22*'Precios C'!P8)+(Ponderadores!$I$23*'Precios C'!Q8))</f>
        <v>1.406598</v>
      </c>
      <c r="R9" s="9">
        <f>Ponderadores!$H$24*((Ponderadores!$I$25*'Precios C'!R8)+(Ponderadores!$I$26*'Precios C'!S8)+(Ponderadores!$I$27*'Precios C'!T8)+(Ponderadores!$I$28*'Precios C'!U8)+(Ponderadores!$I$29*'Precios C'!V8)+(Ponderadores!$I$30*'Precios C'!W8)+(Ponderadores!$I$31*'Precios C'!X8)+(Ponderadores!$I$32*'Precios C'!Y8)+(Ponderadores!$I$33*'Precios C'!Z8))</f>
        <v>0.9789221</v>
      </c>
      <c r="S9" s="12">
        <f t="shared" si="1"/>
        <v>700.6484704999999</v>
      </c>
    </row>
    <row r="10" spans="1:19" ht="9.75">
      <c r="A10" s="5">
        <v>37438</v>
      </c>
      <c r="B10" s="9">
        <f>Ponderadores!$H$4*'Precios C'!AD9</f>
        <v>3.261231711772247</v>
      </c>
      <c r="C10" s="9">
        <f>Ponderadores!$H$5*((Ponderadores!$I$6*'Precios C'!AE9)+(Ponderadores!$I$7*'Precios C'!AF9)+(Ponderadores!$I$8*'Precios C'!AG9))</f>
        <v>7.943461741034375</v>
      </c>
      <c r="D10" s="9">
        <f>Ponderadores!$H$9*'Precios C'!AH9</f>
        <v>5.59011433627834</v>
      </c>
      <c r="E10" s="9">
        <f>Ponderadores!$H$10*((Ponderadores!$I$11*((Ponderadores!$J$12*'Precios C'!AI9)+(Ponderadores!$J$13*'Precios C'!AJ9)+(Ponderadores!$J$14*'Precios C'!AK9))+(Ponderadores!$I$15*'Precios C'!AL9)+(Ponderadores!$I$16*'Precios C'!AM9)))</f>
        <v>25.90663699925421</v>
      </c>
      <c r="F10" s="9">
        <f>Ponderadores!$H$17*((Ponderadores!$I$18*'Precios C'!AN9)+(Ponderadores!$I$19*'Precios C'!AO9)+(Ponderadores!$I$20*'Precios C'!AP9)+(Ponderadores!$I$21*'Precios C'!AQ9)+(Ponderadores!$I$22*'Precios C'!AR9)+(Ponderadores!$I$23*'Precios C'!AS9))</f>
        <v>13.35596018659955</v>
      </c>
      <c r="G10" s="9">
        <f>Ponderadores!$H$24*((Ponderadores!$I$25*'Precios C'!AT9)+(Ponderadores!$I$26*'Precios C'!AU9)+(Ponderadores!$I$27*'Precios C'!AV9)+(Ponderadores!$I$28*'Precios C'!AW9)+(Ponderadores!$I$29*'Precios C'!AX9)+(Ponderadores!$I$30*'Precios C'!AY9)+(Ponderadores!$I$31*'Precios C'!AZ9)+(Ponderadores!$I$32*'Precios C'!BA9)+(Ponderadores!$I$33*'Precios C'!BB9))</f>
        <v>12.630395961680817</v>
      </c>
      <c r="H10" s="12">
        <f t="shared" si="0"/>
        <v>68.68780093661954</v>
      </c>
      <c r="I10" s="12">
        <f t="shared" si="2"/>
        <v>87.76886394026823</v>
      </c>
      <c r="J10" s="69"/>
      <c r="K10" s="3"/>
      <c r="L10" s="5">
        <v>37438</v>
      </c>
      <c r="M10" s="9">
        <f>Ponderadores!$H$4*'Precios C'!B9</f>
        <v>201.29999999999998</v>
      </c>
      <c r="N10" s="9">
        <f>Ponderadores!$H$5*((Ponderadores!$I$6*'Precios C'!C9)+(Ponderadores!$I$7*'Precios C'!D9)+(Ponderadores!$I$8*'Precios C'!E9))</f>
        <v>0.06768</v>
      </c>
      <c r="O10" s="9">
        <f>Ponderadores!$H$9*'Precios C'!F9</f>
        <v>1.056</v>
      </c>
      <c r="P10" s="9">
        <f>Ponderadores!$H$10*((Ponderadores!$I$11*((Ponderadores!$J$12*'Precios C'!G9)+(Ponderadores!$J$13*'Precios C'!H9)+(Ponderadores!$J$14*'Precios C'!I9))+(Ponderadores!$I$15*'Precios C'!J9)+(Ponderadores!$I$16*'Precios C'!K9)))</f>
        <v>495.9952704</v>
      </c>
      <c r="Q10" s="9">
        <f>Ponderadores!$H$17*((Ponderadores!$I$18*'Precios C'!L9)+(Ponderadores!$I$19*'Precios C'!M9)+(Ponderadores!$I$20*'Precios C'!N9)+(Ponderadores!$I$21*'Precios C'!O9)+(Ponderadores!$I$22*'Precios C'!P9)+(Ponderadores!$I$23*'Precios C'!Q9))</f>
        <v>1.406598</v>
      </c>
      <c r="R10" s="9">
        <f>Ponderadores!$H$24*((Ponderadores!$I$25*'Precios C'!R9)+(Ponderadores!$I$26*'Precios C'!S9)+(Ponderadores!$I$27*'Precios C'!T9)+(Ponderadores!$I$28*'Precios C'!U9)+(Ponderadores!$I$29*'Precios C'!V9)+(Ponderadores!$I$30*'Precios C'!W9)+(Ponderadores!$I$31*'Precios C'!X9)+(Ponderadores!$I$32*'Precios C'!Y9)+(Ponderadores!$I$33*'Precios C'!Z9))</f>
        <v>0.9602983</v>
      </c>
      <c r="S10" s="12">
        <f t="shared" si="1"/>
        <v>700.7858467</v>
      </c>
    </row>
    <row r="11" spans="1:19" ht="9.75">
      <c r="A11" s="5">
        <v>37469</v>
      </c>
      <c r="B11" s="9">
        <f>Ponderadores!$H$4*'Precios C'!AD10</f>
        <v>2.486013692720364</v>
      </c>
      <c r="C11" s="9">
        <f>Ponderadores!$H$5*((Ponderadores!$I$6*'Precios C'!AE10)+(Ponderadores!$I$7*'Precios C'!AF10)+(Ponderadores!$I$8*'Precios C'!AG10))</f>
        <v>7.943461741034375</v>
      </c>
      <c r="D11" s="9">
        <f>Ponderadores!$H$9*'Precios C'!AH10</f>
        <v>4.7939673606776045</v>
      </c>
      <c r="E11" s="9">
        <f>Ponderadores!$H$10*((Ponderadores!$I$11*((Ponderadores!$J$12*'Precios C'!AI10)+(Ponderadores!$J$13*'Precios C'!AJ10)+(Ponderadores!$J$14*'Precios C'!AK10))+(Ponderadores!$I$15*'Precios C'!AL10)+(Ponderadores!$I$16*'Precios C'!AM10)))</f>
        <v>25.90663699925421</v>
      </c>
      <c r="F11" s="9">
        <f>Ponderadores!$H$17*((Ponderadores!$I$18*'Precios C'!AN10)+(Ponderadores!$I$19*'Precios C'!AO10)+(Ponderadores!$I$20*'Precios C'!AP10)+(Ponderadores!$I$21*'Precios C'!AQ10)+(Ponderadores!$I$22*'Precios C'!AR10)+(Ponderadores!$I$23*'Precios C'!AS10))</f>
        <v>13.35596018659955</v>
      </c>
      <c r="G11" s="9">
        <f>Ponderadores!$H$24*((Ponderadores!$I$25*'Precios C'!AT10)+(Ponderadores!$I$26*'Precios C'!AU10)+(Ponderadores!$I$27*'Precios C'!AV10)+(Ponderadores!$I$28*'Precios C'!AW10)+(Ponderadores!$I$29*'Precios C'!AX10)+(Ponderadores!$I$30*'Precios C'!AY10)+(Ponderadores!$I$31*'Precios C'!AZ10)+(Ponderadores!$I$32*'Precios C'!BA10)+(Ponderadores!$I$33*'Precios C'!BB10))</f>
        <v>12.630395961680817</v>
      </c>
      <c r="H11" s="12">
        <f t="shared" si="0"/>
        <v>67.11643594196693</v>
      </c>
      <c r="I11" s="12">
        <f t="shared" si="2"/>
        <v>85.76098308609114</v>
      </c>
      <c r="J11" s="69"/>
      <c r="K11" s="3"/>
      <c r="L11" s="5">
        <v>37469</v>
      </c>
      <c r="M11" s="9">
        <f>Ponderadores!$H$4*'Precios C'!B10</f>
        <v>201.29999999999998</v>
      </c>
      <c r="N11" s="9">
        <f>Ponderadores!$H$5*((Ponderadores!$I$6*'Precios C'!C10)+(Ponderadores!$I$7*'Precios C'!D10)+(Ponderadores!$I$8*'Precios C'!E10))</f>
        <v>0.06768</v>
      </c>
      <c r="O11" s="9">
        <f>Ponderadores!$H$9*'Precios C'!F10</f>
        <v>1.188</v>
      </c>
      <c r="P11" s="9">
        <f>Ponderadores!$H$10*((Ponderadores!$I$11*((Ponderadores!$J$12*'Precios C'!G10)+(Ponderadores!$J$13*'Precios C'!H10)+(Ponderadores!$J$14*'Precios C'!I10))+(Ponderadores!$I$15*'Precios C'!J10)+(Ponderadores!$I$16*'Precios C'!K10)))</f>
        <v>495.9952704</v>
      </c>
      <c r="Q11" s="9">
        <f>Ponderadores!$H$17*((Ponderadores!$I$18*'Precios C'!L10)+(Ponderadores!$I$19*'Precios C'!M10)+(Ponderadores!$I$20*'Precios C'!N10)+(Ponderadores!$I$21*'Precios C'!O10)+(Ponderadores!$I$22*'Precios C'!P10)+(Ponderadores!$I$23*'Precios C'!Q10))</f>
        <v>1.406598</v>
      </c>
      <c r="R11" s="9">
        <f>Ponderadores!$H$24*((Ponderadores!$I$25*'Precios C'!R10)+(Ponderadores!$I$26*'Precios C'!S10)+(Ponderadores!$I$27*'Precios C'!T10)+(Ponderadores!$I$28*'Precios C'!U10)+(Ponderadores!$I$29*'Precios C'!V10)+(Ponderadores!$I$30*'Precios C'!W10)+(Ponderadores!$I$31*'Precios C'!X10)+(Ponderadores!$I$32*'Precios C'!Y10)+(Ponderadores!$I$33*'Precios C'!Z10))</f>
        <v>0.9602983</v>
      </c>
      <c r="S11" s="12">
        <f t="shared" si="1"/>
        <v>700.9178466999999</v>
      </c>
    </row>
    <row r="12" spans="1:19" ht="9.75">
      <c r="A12" s="5">
        <v>37500</v>
      </c>
      <c r="B12" s="9">
        <f>Ponderadores!$H$4*'Precios C'!AD11</f>
        <v>2.548850779152384</v>
      </c>
      <c r="C12" s="9">
        <f>Ponderadores!$H$5*((Ponderadores!$I$6*'Precios C'!AE11)+(Ponderadores!$I$7*'Precios C'!AF11)+(Ponderadores!$I$8*'Precios C'!AG11))</f>
        <v>7.894944220818743</v>
      </c>
      <c r="D12" s="9">
        <f>Ponderadores!$H$9*'Precios C'!AH11</f>
        <v>4.915140845070423</v>
      </c>
      <c r="E12" s="9">
        <f>Ponderadores!$H$10*((Ponderadores!$I$11*((Ponderadores!$J$12*'Precios C'!AI11)+(Ponderadores!$J$13*'Precios C'!AJ11)+(Ponderadores!$J$14*'Precios C'!AK11))+(Ponderadores!$I$15*'Precios C'!AL11)+(Ponderadores!$I$16*'Precios C'!AM11)))</f>
        <v>25.90663699925421</v>
      </c>
      <c r="F12" s="9">
        <f>Ponderadores!$H$17*((Ponderadores!$I$18*'Precios C'!AN11)+(Ponderadores!$I$19*'Precios C'!AO11)+(Ponderadores!$I$20*'Precios C'!AP11)+(Ponderadores!$I$21*'Precios C'!AQ11)+(Ponderadores!$I$22*'Precios C'!AR11)+(Ponderadores!$I$23*'Precios C'!AS11))</f>
        <v>13.35596018659955</v>
      </c>
      <c r="G12" s="9">
        <f>Ponderadores!$H$24*((Ponderadores!$I$25*'Precios C'!AT11)+(Ponderadores!$I$26*'Precios C'!AU11)+(Ponderadores!$I$27*'Precios C'!AV11)+(Ponderadores!$I$28*'Precios C'!AW11)+(Ponderadores!$I$29*'Precios C'!AX11)+(Ponderadores!$I$30*'Precios C'!AY11)+(Ponderadores!$I$31*'Precios C'!AZ11)+(Ponderadores!$I$32*'Precios C'!BA11)+(Ponderadores!$I$33*'Precios C'!BB11))</f>
        <v>12.630395961680817</v>
      </c>
      <c r="H12" s="12">
        <f t="shared" si="0"/>
        <v>67.25192899257613</v>
      </c>
      <c r="I12" s="12">
        <f t="shared" si="2"/>
        <v>85.93411530115134</v>
      </c>
      <c r="J12" s="69"/>
      <c r="K12" s="3"/>
      <c r="L12" s="5">
        <v>37500</v>
      </c>
      <c r="M12" s="9">
        <f>Ponderadores!$H$4*'Precios C'!B11</f>
        <v>201.29999999999998</v>
      </c>
      <c r="N12" s="9">
        <f>Ponderadores!$H$5*((Ponderadores!$I$6*'Precios C'!C11)+(Ponderadores!$I$7*'Precios C'!D11)+(Ponderadores!$I$8*'Precios C'!E11))</f>
        <v>0.0675</v>
      </c>
      <c r="O12" s="9">
        <f>Ponderadores!$H$9*'Precios C'!F11</f>
        <v>1.188</v>
      </c>
      <c r="P12" s="9">
        <f>Ponderadores!$H$10*((Ponderadores!$I$11*((Ponderadores!$J$12*'Precios C'!G11)+(Ponderadores!$J$13*'Precios C'!H11)+(Ponderadores!$J$14*'Precios C'!I11))+(Ponderadores!$I$15*'Precios C'!J11)+(Ponderadores!$I$16*'Precios C'!K11)))</f>
        <v>495.9952704</v>
      </c>
      <c r="Q12" s="9">
        <f>Ponderadores!$H$17*((Ponderadores!$I$18*'Precios C'!L11)+(Ponderadores!$I$19*'Precios C'!M11)+(Ponderadores!$I$20*'Precios C'!N11)+(Ponderadores!$I$21*'Precios C'!O11)+(Ponderadores!$I$22*'Precios C'!P11)+(Ponderadores!$I$23*'Precios C'!Q11))</f>
        <v>1.406598</v>
      </c>
      <c r="R12" s="9">
        <f>Ponderadores!$H$24*((Ponderadores!$I$25*'Precios C'!R11)+(Ponderadores!$I$26*'Precios C'!S11)+(Ponderadores!$I$27*'Precios C'!T11)+(Ponderadores!$I$28*'Precios C'!U11)+(Ponderadores!$I$29*'Precios C'!V11)+(Ponderadores!$I$30*'Precios C'!W11)+(Ponderadores!$I$31*'Precios C'!X11)+(Ponderadores!$I$32*'Precios C'!Y11)+(Ponderadores!$I$33*'Precios C'!Z11))</f>
        <v>0.9602983</v>
      </c>
      <c r="S12" s="12">
        <f t="shared" si="1"/>
        <v>700.9176666999999</v>
      </c>
    </row>
    <row r="13" spans="1:19" ht="9.75">
      <c r="A13" s="5">
        <v>37530</v>
      </c>
      <c r="B13" s="9">
        <f>Ponderadores!$H$4*'Precios C'!AD12</f>
        <v>2.732967476183977</v>
      </c>
      <c r="C13" s="9">
        <f>Ponderadores!$H$5*((Ponderadores!$I$6*'Precios C'!AE12)+(Ponderadores!$I$7*'Precios C'!AF12)+(Ponderadores!$I$8*'Precios C'!AG12))</f>
        <v>7.894944220818743</v>
      </c>
      <c r="D13" s="9">
        <f>Ponderadores!$H$9*'Precios C'!AH12</f>
        <v>5.270186932994167</v>
      </c>
      <c r="E13" s="9">
        <f>Ponderadores!$H$10*((Ponderadores!$I$11*((Ponderadores!$J$12*'Precios C'!AI12)+(Ponderadores!$J$13*'Precios C'!AJ12)+(Ponderadores!$J$14*'Precios C'!AK12))+(Ponderadores!$I$15*'Precios C'!AL12)+(Ponderadores!$I$16*'Precios C'!AM12)))</f>
        <v>25.90663699925421</v>
      </c>
      <c r="F13" s="9">
        <f>Ponderadores!$H$17*((Ponderadores!$I$18*'Precios C'!AN12)+(Ponderadores!$I$19*'Precios C'!AO12)+(Ponderadores!$I$20*'Precios C'!AP12)+(Ponderadores!$I$21*'Precios C'!AQ12)+(Ponderadores!$I$22*'Precios C'!AR12)+(Ponderadores!$I$23*'Precios C'!AS12))</f>
        <v>13.35596018659955</v>
      </c>
      <c r="G13" s="9">
        <f>Ponderadores!$H$24*((Ponderadores!$I$25*'Precios C'!AT12)+(Ponderadores!$I$26*'Precios C'!AU12)+(Ponderadores!$I$27*'Precios C'!AV12)+(Ponderadores!$I$28*'Precios C'!AW12)+(Ponderadores!$I$29*'Precios C'!AX12)+(Ponderadores!$I$30*'Precios C'!AY12)+(Ponderadores!$I$31*'Precios C'!AZ12)+(Ponderadores!$I$32*'Precios C'!BA12)+(Ponderadores!$I$33*'Precios C'!BB12))</f>
        <v>12.630395961680817</v>
      </c>
      <c r="H13" s="12">
        <f t="shared" si="0"/>
        <v>67.79109177753146</v>
      </c>
      <c r="I13" s="12">
        <f t="shared" si="2"/>
        <v>86.62305430442598</v>
      </c>
      <c r="J13" s="69"/>
      <c r="K13" s="3"/>
      <c r="L13" s="5">
        <v>37530</v>
      </c>
      <c r="M13" s="9">
        <f>Ponderadores!$H$4*'Precios C'!B12</f>
        <v>201.29999999999998</v>
      </c>
      <c r="N13" s="9">
        <f>Ponderadores!$H$5*((Ponderadores!$I$6*'Precios C'!C12)+(Ponderadores!$I$7*'Precios C'!D12)+(Ponderadores!$I$8*'Precios C'!E12))</f>
        <v>0.0675</v>
      </c>
      <c r="O13" s="9">
        <f>Ponderadores!$H$9*'Precios C'!F12</f>
        <v>1.188</v>
      </c>
      <c r="P13" s="9">
        <f>Ponderadores!$H$10*((Ponderadores!$I$11*((Ponderadores!$J$12*'Precios C'!G12)+(Ponderadores!$J$13*'Precios C'!H12)+(Ponderadores!$J$14*'Precios C'!I12))+(Ponderadores!$I$15*'Precios C'!J12)+(Ponderadores!$I$16*'Precios C'!K12)))</f>
        <v>495.9952704</v>
      </c>
      <c r="Q13" s="9">
        <f>Ponderadores!$H$17*((Ponderadores!$I$18*'Precios C'!L12)+(Ponderadores!$I$19*'Precios C'!M12)+(Ponderadores!$I$20*'Precios C'!N12)+(Ponderadores!$I$21*'Precios C'!O12)+(Ponderadores!$I$22*'Precios C'!P12)+(Ponderadores!$I$23*'Precios C'!Q12))</f>
        <v>1.406598</v>
      </c>
      <c r="R13" s="9">
        <f>Ponderadores!$H$24*((Ponderadores!$I$25*'Precios C'!R12)+(Ponderadores!$I$26*'Precios C'!S12)+(Ponderadores!$I$27*'Precios C'!T12)+(Ponderadores!$I$28*'Precios C'!U12)+(Ponderadores!$I$29*'Precios C'!V12)+(Ponderadores!$I$30*'Precios C'!W12)+(Ponderadores!$I$31*'Precios C'!X12)+(Ponderadores!$I$32*'Precios C'!Y12)+(Ponderadores!$I$33*'Precios C'!Z12))</f>
        <v>0.9602983</v>
      </c>
      <c r="S13" s="12">
        <f t="shared" si="1"/>
        <v>700.9176666999999</v>
      </c>
    </row>
    <row r="14" spans="1:19" ht="9.75">
      <c r="A14" s="5">
        <v>37561</v>
      </c>
      <c r="B14" s="9">
        <f>Ponderadores!$H$4*'Precios C'!AD13</f>
        <v>2.715173933798758</v>
      </c>
      <c r="C14" s="9">
        <f>Ponderadores!$H$5*((Ponderadores!$I$6*'Precios C'!AE13)+(Ponderadores!$I$7*'Precios C'!AF13)+(Ponderadores!$I$8*'Precios C'!AG13))</f>
        <v>8.211659763340737</v>
      </c>
      <c r="D14" s="9">
        <f>Ponderadores!$H$9*'Precios C'!AH13</f>
        <v>5.235874305644061</v>
      </c>
      <c r="E14" s="9">
        <f>Ponderadores!$H$10*((Ponderadores!$I$11*((Ponderadores!$J$12*'Precios C'!AI13)+(Ponderadores!$J$13*'Precios C'!AJ13)+(Ponderadores!$J$14*'Precios C'!AK13))+(Ponderadores!$I$15*'Precios C'!AL13)+(Ponderadores!$I$16*'Precios C'!AM13)))</f>
        <v>25.90663699925421</v>
      </c>
      <c r="F14" s="9">
        <f>Ponderadores!$H$17*((Ponderadores!$I$18*'Precios C'!AN13)+(Ponderadores!$I$19*'Precios C'!AO13)+(Ponderadores!$I$20*'Precios C'!AP13)+(Ponderadores!$I$21*'Precios C'!AQ13)+(Ponderadores!$I$22*'Precios C'!AR13)+(Ponderadores!$I$23*'Precios C'!AS13))</f>
        <v>13.35596018659955</v>
      </c>
      <c r="G14" s="9">
        <f>Ponderadores!$H$24*((Ponderadores!$I$25*'Precios C'!AT13)+(Ponderadores!$I$26*'Precios C'!AU13)+(Ponderadores!$I$27*'Precios C'!AV13)+(Ponderadores!$I$28*'Precios C'!AW13)+(Ponderadores!$I$29*'Precios C'!AX13)+(Ponderadores!$I$30*'Precios C'!AY13)+(Ponderadores!$I$31*'Precios C'!AZ13)+(Ponderadores!$I$32*'Precios C'!BA13)+(Ponderadores!$I$33*'Precios C'!BB13))</f>
        <v>12.630395961680817</v>
      </c>
      <c r="H14" s="12">
        <f t="shared" si="0"/>
        <v>68.05570115031813</v>
      </c>
      <c r="I14" s="12">
        <f t="shared" si="2"/>
        <v>86.9611705888425</v>
      </c>
      <c r="J14" s="69"/>
      <c r="K14" s="3"/>
      <c r="L14" s="5">
        <v>37561</v>
      </c>
      <c r="M14" s="9">
        <f>Ponderadores!$H$4*'Precios C'!B13</f>
        <v>201.29999999999998</v>
      </c>
      <c r="N14" s="9">
        <f>Ponderadores!$H$5*((Ponderadores!$I$6*'Precios C'!C13)+(Ponderadores!$I$7*'Precios C'!D13)+(Ponderadores!$I$8*'Precios C'!E13))</f>
        <v>0.06858</v>
      </c>
      <c r="O14" s="9">
        <f>Ponderadores!$H$9*'Precios C'!F13</f>
        <v>1.188</v>
      </c>
      <c r="P14" s="9">
        <f>Ponderadores!$H$10*((Ponderadores!$I$11*((Ponderadores!$J$12*'Precios C'!G13)+(Ponderadores!$J$13*'Precios C'!H13)+(Ponderadores!$J$14*'Precios C'!I13))+(Ponderadores!$I$15*'Precios C'!J13)+(Ponderadores!$I$16*'Precios C'!K13)))</f>
        <v>495.9952704</v>
      </c>
      <c r="Q14" s="9">
        <f>Ponderadores!$H$17*((Ponderadores!$I$18*'Precios C'!L13)+(Ponderadores!$I$19*'Precios C'!M13)+(Ponderadores!$I$20*'Precios C'!N13)+(Ponderadores!$I$21*'Precios C'!O13)+(Ponderadores!$I$22*'Precios C'!P13)+(Ponderadores!$I$23*'Precios C'!Q13))</f>
        <v>1.406598</v>
      </c>
      <c r="R14" s="9">
        <f>Ponderadores!$H$24*((Ponderadores!$I$25*'Precios C'!R13)+(Ponderadores!$I$26*'Precios C'!S13)+(Ponderadores!$I$27*'Precios C'!T13)+(Ponderadores!$I$28*'Precios C'!U13)+(Ponderadores!$I$29*'Precios C'!V13)+(Ponderadores!$I$30*'Precios C'!W13)+(Ponderadores!$I$31*'Precios C'!X13)+(Ponderadores!$I$32*'Precios C'!Y13)+(Ponderadores!$I$33*'Precios C'!Z13))</f>
        <v>0.9602983</v>
      </c>
      <c r="S14" s="12">
        <f t="shared" si="1"/>
        <v>700.9187466999999</v>
      </c>
    </row>
    <row r="15" spans="1:19" ht="9.75">
      <c r="A15" s="5">
        <v>37591</v>
      </c>
      <c r="B15" s="9">
        <f>Ponderadores!$H$4*'Precios C'!AD14</f>
        <v>2.708797011532221</v>
      </c>
      <c r="C15" s="9">
        <f>Ponderadores!$H$5*((Ponderadores!$I$6*'Precios C'!AE14)+(Ponderadores!$I$7*'Precios C'!AF14)+(Ponderadores!$I$8*'Precios C'!AG14))</f>
        <v>8.43807485768036</v>
      </c>
      <c r="D15" s="9">
        <f>Ponderadores!$H$9*'Precios C'!AH14</f>
        <v>5.223577206357411</v>
      </c>
      <c r="E15" s="9">
        <f>Ponderadores!$H$10*((Ponderadores!$I$11*((Ponderadores!$J$12*'Precios C'!AI14)+(Ponderadores!$J$13*'Precios C'!AJ14)+(Ponderadores!$J$14*'Precios C'!AK14))+(Ponderadores!$I$15*'Precios C'!AL14)+(Ponderadores!$I$16*'Precios C'!AM14)))</f>
        <v>25.90663699925421</v>
      </c>
      <c r="F15" s="9">
        <f>Ponderadores!$H$17*((Ponderadores!$I$18*'Precios C'!AN14)+(Ponderadores!$I$19*'Precios C'!AO14)+(Ponderadores!$I$20*'Precios C'!AP14)+(Ponderadores!$I$21*'Precios C'!AQ14)+(Ponderadores!$I$22*'Precios C'!AR14)+(Ponderadores!$I$23*'Precios C'!AS14))</f>
        <v>13.35596018659955</v>
      </c>
      <c r="G15" s="9">
        <f>Ponderadores!$H$24*((Ponderadores!$I$25*'Precios C'!AT14)+(Ponderadores!$I$26*'Precios C'!AU14)+(Ponderadores!$I$27*'Precios C'!AV14)+(Ponderadores!$I$28*'Precios C'!AW14)+(Ponderadores!$I$29*'Precios C'!AX14)+(Ponderadores!$I$30*'Precios C'!AY14)+(Ponderadores!$I$31*'Precios C'!AZ14)+(Ponderadores!$I$32*'Precios C'!BA14)+(Ponderadores!$I$33*'Precios C'!BB14))</f>
        <v>12.630395961680817</v>
      </c>
      <c r="H15" s="12">
        <f t="shared" si="0"/>
        <v>68.26344222310458</v>
      </c>
      <c r="I15" s="12">
        <f t="shared" si="2"/>
        <v>87.22662089739183</v>
      </c>
      <c r="J15" s="69"/>
      <c r="K15" s="3"/>
      <c r="L15" s="5">
        <v>37591</v>
      </c>
      <c r="M15" s="9">
        <f>Ponderadores!$H$4*'Precios C'!B14</f>
        <v>201.29999999999998</v>
      </c>
      <c r="N15" s="9">
        <f>Ponderadores!$H$5*((Ponderadores!$I$6*'Precios C'!C14)+(Ponderadores!$I$7*'Precios C'!D14)+(Ponderadores!$I$8*'Precios C'!E14))</f>
        <v>0.06942</v>
      </c>
      <c r="O15" s="9">
        <f>Ponderadores!$H$9*'Precios C'!F14</f>
        <v>1.188</v>
      </c>
      <c r="P15" s="9">
        <f>Ponderadores!$H$10*((Ponderadores!$I$11*((Ponderadores!$J$12*'Precios C'!G14)+(Ponderadores!$J$13*'Precios C'!H14)+(Ponderadores!$J$14*'Precios C'!I14))+(Ponderadores!$I$15*'Precios C'!J14)+(Ponderadores!$I$16*'Precios C'!K14)))</f>
        <v>495.9952704</v>
      </c>
      <c r="Q15" s="9">
        <f>Ponderadores!$H$17*((Ponderadores!$I$18*'Precios C'!L14)+(Ponderadores!$I$19*'Precios C'!M14)+(Ponderadores!$I$20*'Precios C'!N14)+(Ponderadores!$I$21*'Precios C'!O14)+(Ponderadores!$I$22*'Precios C'!P14)+(Ponderadores!$I$23*'Precios C'!Q14))</f>
        <v>1.406598</v>
      </c>
      <c r="R15" s="9">
        <f>Ponderadores!$H$24*((Ponderadores!$I$25*'Precios C'!R14)+(Ponderadores!$I$26*'Precios C'!S14)+(Ponderadores!$I$27*'Precios C'!T14)+(Ponderadores!$I$28*'Precios C'!U14)+(Ponderadores!$I$29*'Precios C'!V14)+(Ponderadores!$I$30*'Precios C'!W14)+(Ponderadores!$I$31*'Precios C'!X14)+(Ponderadores!$I$32*'Precios C'!Y14)+(Ponderadores!$I$33*'Precios C'!Z14))</f>
        <v>0.9602983</v>
      </c>
      <c r="S15" s="12">
        <f t="shared" si="1"/>
        <v>700.9195867</v>
      </c>
    </row>
    <row r="16" spans="1:19" ht="9.75">
      <c r="A16" s="5">
        <v>37622</v>
      </c>
      <c r="B16" s="9">
        <f>Ponderadores!$H$4*'Precios C'!AD15</f>
        <v>2.7326763923860504</v>
      </c>
      <c r="C16" s="9">
        <f>Ponderadores!$H$5*((Ponderadores!$I$6*'Precios C'!AE15)+(Ponderadores!$I$7*'Precios C'!AF15)+(Ponderadores!$I$8*'Precios C'!AG15))</f>
        <v>8.702004476448687</v>
      </c>
      <c r="D16" s="9">
        <f>Ponderadores!$H$9*'Precios C'!AH15</f>
        <v>5.789046823631511</v>
      </c>
      <c r="E16" s="9">
        <f>Ponderadores!$H$10*((Ponderadores!$I$11*((Ponderadores!$J$12*'Precios C'!AI15)+(Ponderadores!$J$13*'Precios C'!AJ15)+(Ponderadores!$J$14*'Precios C'!AK15))+(Ponderadores!$I$15*'Precios C'!AL15)+(Ponderadores!$I$16*'Precios C'!AM15)))</f>
        <v>22.111305989638822</v>
      </c>
      <c r="F16" s="9">
        <f>Ponderadores!$H$17*((Ponderadores!$I$18*'Precios C'!AN15)+(Ponderadores!$I$19*'Precios C'!AO15)+(Ponderadores!$I$20*'Precios C'!AP15)+(Ponderadores!$I$21*'Precios C'!AQ15)+(Ponderadores!$I$22*'Precios C'!AR15)+(Ponderadores!$I$23*'Precios C'!AS15))</f>
        <v>14.761418712990222</v>
      </c>
      <c r="G16" s="9">
        <f>Ponderadores!$H$24*((Ponderadores!$I$25*'Precios C'!AT15)+(Ponderadores!$I$26*'Precios C'!AU15)+(Ponderadores!$I$27*'Precios C'!AV15)+(Ponderadores!$I$28*'Precios C'!AW15)+(Ponderadores!$I$29*'Precios C'!AX15)+(Ponderadores!$I$30*'Precios C'!AY15)+(Ponderadores!$I$31*'Precios C'!AZ15)+(Ponderadores!$I$32*'Precios C'!BA15)+(Ponderadores!$I$33*'Precios C'!BB15))</f>
        <v>11.92172880632475</v>
      </c>
      <c r="H16" s="12">
        <f>SUM(B16:G16)</f>
        <v>66.01818120142005</v>
      </c>
      <c r="I16" s="12">
        <f t="shared" si="2"/>
        <v>84.35763970370861</v>
      </c>
      <c r="K16" s="45"/>
      <c r="L16" s="5">
        <v>37622</v>
      </c>
      <c r="M16" s="9">
        <f>Ponderadores!$H$4*'Precios C'!B15</f>
        <v>207.29999999999998</v>
      </c>
      <c r="N16" s="9">
        <f>Ponderadores!$H$5*((Ponderadores!$I$6*'Precios C'!C15)+(Ponderadores!$I$7*'Precios C'!D15)+(Ponderadores!$I$8*'Precios C'!E15))</f>
        <v>0.07032</v>
      </c>
      <c r="O16" s="9">
        <f>Ponderadores!$H$9*'Precios C'!F15</f>
        <v>1.3439999999999999</v>
      </c>
      <c r="P16" s="9">
        <f>Ponderadores!$H$10*((Ponderadores!$I$11*((Ponderadores!$J$12*'Precios C'!G15)+(Ponderadores!$J$13*'Precios C'!H15)+(Ponderadores!$J$14*'Precios C'!I15))+(Ponderadores!$I$15*'Precios C'!J15)+(Ponderadores!$I$16*'Precios C'!K15)))</f>
        <v>547.8421704</v>
      </c>
      <c r="Q16" s="9">
        <f>Ponderadores!$H$17*((Ponderadores!$I$18*'Precios C'!L15)+(Ponderadores!$I$19*'Precios C'!M15)+(Ponderadores!$I$20*'Precios C'!N15)+(Ponderadores!$I$21*'Precios C'!O15)+(Ponderadores!$I$22*'Precios C'!P15)+(Ponderadores!$I$23*'Precios C'!Q15))</f>
        <v>1.6098270000000001</v>
      </c>
      <c r="R16" s="9">
        <f>Ponderadores!$H$24*((Ponderadores!$I$25*'Precios C'!R15)+(Ponderadores!$I$26*'Precios C'!S15)+(Ponderadores!$I$27*'Precios C'!T15)+(Ponderadores!$I$28*'Precios C'!U15)+(Ponderadores!$I$29*'Precios C'!V15)+(Ponderadores!$I$30*'Precios C'!W15)+(Ponderadores!$I$31*'Precios C'!X15)+(Ponderadores!$I$32*'Precios C'!Y15)+(Ponderadores!$I$33*'Precios C'!Z15))</f>
        <v>0.9053798000000002</v>
      </c>
      <c r="S16" s="12">
        <f>SUM(M16:R16)</f>
        <v>759.0716972</v>
      </c>
    </row>
    <row r="17" spans="1:19" ht="9.75">
      <c r="A17" s="5">
        <v>37653</v>
      </c>
      <c r="B17" s="9">
        <f>Ponderadores!$H$4*'Precios C'!AD16</f>
        <v>2.6671880423509737</v>
      </c>
      <c r="C17" s="9">
        <f>Ponderadores!$H$5*((Ponderadores!$I$6*'Precios C'!AE16)+(Ponderadores!$I$7*'Precios C'!AF16)+(Ponderadores!$I$8*'Precios C'!AG16))</f>
        <v>8.75995991115397</v>
      </c>
      <c r="D17" s="9">
        <f>Ponderadores!$H$9*'Precios C'!AH16</f>
        <v>6.760195700518903</v>
      </c>
      <c r="E17" s="9">
        <f>Ponderadores!$H$10*((Ponderadores!$I$11*((Ponderadores!$J$12*'Precios C'!AI16)+(Ponderadores!$J$13*'Precios C'!AJ16)+(Ponderadores!$J$14*'Precios C'!AK16))+(Ponderadores!$I$15*'Precios C'!AL16)+(Ponderadores!$I$16*'Precios C'!AM16)))</f>
        <v>22.040160283267635</v>
      </c>
      <c r="F17" s="9">
        <f>Ponderadores!$H$17*((Ponderadores!$I$18*'Precios C'!AN16)+(Ponderadores!$I$19*'Precios C'!AO16)+(Ponderadores!$I$20*'Precios C'!AP16)+(Ponderadores!$I$21*'Precios C'!AQ16)+(Ponderadores!$I$22*'Precios C'!AR16)+(Ponderadores!$I$23*'Precios C'!AS16))</f>
        <v>14.761418712990222</v>
      </c>
      <c r="G17" s="9">
        <f>Ponderadores!$H$24*((Ponderadores!$I$25*'Precios C'!AT16)+(Ponderadores!$I$26*'Precios C'!AU16)+(Ponderadores!$I$27*'Precios C'!AV16)+(Ponderadores!$I$28*'Precios C'!AW16)+(Ponderadores!$I$29*'Precios C'!AX16)+(Ponderadores!$I$30*'Precios C'!AY16)+(Ponderadores!$I$31*'Precios C'!AZ16)+(Ponderadores!$I$32*'Precios C'!BA16)+(Ponderadores!$I$33*'Precios C'!BB16))</f>
        <v>11.92172880632475</v>
      </c>
      <c r="H17" s="12">
        <f aca="true" t="shared" si="3" ref="H17:H66">SUM(B17:G17)</f>
        <v>66.91065145660646</v>
      </c>
      <c r="I17" s="12">
        <f t="shared" si="2"/>
        <v>85.49803289333003</v>
      </c>
      <c r="K17" s="45"/>
      <c r="L17" s="5">
        <v>37653</v>
      </c>
      <c r="M17" s="9">
        <f>Ponderadores!$H$4*'Precios C'!B16</f>
        <v>207.29999999999998</v>
      </c>
      <c r="N17" s="9">
        <f>Ponderadores!$H$5*((Ponderadores!$I$6*'Precios C'!C16)+(Ponderadores!$I$7*'Precios C'!D16)+(Ponderadores!$I$8*'Precios C'!E16))</f>
        <v>0.07043999999999999</v>
      </c>
      <c r="O17" s="9">
        <f>Ponderadores!$H$9*'Precios C'!F16</f>
        <v>1.6079999999999999</v>
      </c>
      <c r="P17" s="9">
        <f>Ponderadores!$H$10*((Ponderadores!$I$11*((Ponderadores!$J$12*'Precios C'!G16)+(Ponderadores!$J$13*'Precios C'!H16)+(Ponderadores!$J$14*'Precios C'!I16))+(Ponderadores!$I$15*'Precios C'!J16)+(Ponderadores!$I$16*'Precios C'!K16)))</f>
        <v>547.6803637200001</v>
      </c>
      <c r="Q17" s="9">
        <f>Ponderadores!$H$17*((Ponderadores!$I$18*'Precios C'!L16)+(Ponderadores!$I$19*'Precios C'!M16)+(Ponderadores!$I$20*'Precios C'!N16)+(Ponderadores!$I$21*'Precios C'!O16)+(Ponderadores!$I$22*'Precios C'!P16)+(Ponderadores!$I$23*'Precios C'!Q16))</f>
        <v>1.6098270000000001</v>
      </c>
      <c r="R17" s="9">
        <f>Ponderadores!$H$24*((Ponderadores!$I$25*'Precios C'!R16)+(Ponderadores!$I$26*'Precios C'!S16)+(Ponderadores!$I$27*'Precios C'!T16)+(Ponderadores!$I$28*'Precios C'!U16)+(Ponderadores!$I$29*'Precios C'!V16)+(Ponderadores!$I$30*'Precios C'!W16)+(Ponderadores!$I$31*'Precios C'!X16)+(Ponderadores!$I$32*'Precios C'!Y16)+(Ponderadores!$I$33*'Precios C'!Z16))</f>
        <v>0.9053798000000002</v>
      </c>
      <c r="S17" s="12">
        <f aca="true" t="shared" si="4" ref="S17:S66">SUM(M17:R17)</f>
        <v>759.17401052</v>
      </c>
    </row>
    <row r="18" spans="1:19" ht="9.75">
      <c r="A18" s="5">
        <v>37681</v>
      </c>
      <c r="B18" s="9">
        <f>Ponderadores!$H$4*'Precios C'!AD17</f>
        <v>2.6454673629499115</v>
      </c>
      <c r="C18" s="9">
        <f>Ponderadores!$H$5*((Ponderadores!$I$6*'Precios C'!AE17)+(Ponderadores!$I$7*'Precios C'!AF17)+(Ponderadores!$I$8*'Precios C'!AG17))</f>
        <v>9.172809386693647</v>
      </c>
      <c r="D18" s="9">
        <f>Ponderadores!$H$9*'Precios C'!AH17</f>
        <v>6.705142947894088</v>
      </c>
      <c r="E18" s="9">
        <f>Ponderadores!$H$10*((Ponderadores!$I$11*((Ponderadores!$J$12*'Precios C'!AI17)+(Ponderadores!$J$13*'Precios C'!AJ17)+(Ponderadores!$J$14*'Precios C'!AK17))+(Ponderadores!$I$15*'Precios C'!AL17)+(Ponderadores!$I$16*'Precios C'!AM17)))</f>
        <v>22.02411152980503</v>
      </c>
      <c r="F18" s="9">
        <f>Ponderadores!$H$17*((Ponderadores!$I$18*'Precios C'!AN17)+(Ponderadores!$I$19*'Precios C'!AO17)+(Ponderadores!$I$20*'Precios C'!AP17)+(Ponderadores!$I$21*'Precios C'!AQ17)+(Ponderadores!$I$22*'Precios C'!AR17)+(Ponderadores!$I$23*'Precios C'!AS17))</f>
        <v>14.761418712990222</v>
      </c>
      <c r="G18" s="9">
        <f>Ponderadores!$H$24*((Ponderadores!$I$25*'Precios C'!AT17)+(Ponderadores!$I$26*'Precios C'!AU17)+(Ponderadores!$I$27*'Precios C'!AV17)+(Ponderadores!$I$28*'Precios C'!AW17)+(Ponderadores!$I$29*'Precios C'!AX17)+(Ponderadores!$I$30*'Precios C'!AY17)+(Ponderadores!$I$31*'Precios C'!AZ17)+(Ponderadores!$I$32*'Precios C'!BA17)+(Ponderadores!$I$33*'Precios C'!BB17))</f>
        <v>11.92172880632475</v>
      </c>
      <c r="H18" s="12">
        <f t="shared" si="3"/>
        <v>67.23067874665765</v>
      </c>
      <c r="I18" s="12">
        <f t="shared" si="2"/>
        <v>85.90696186317133</v>
      </c>
      <c r="K18" s="45"/>
      <c r="L18" s="5">
        <v>37681</v>
      </c>
      <c r="M18" s="9">
        <f>Ponderadores!$H$4*'Precios C'!B17</f>
        <v>207.29999999999998</v>
      </c>
      <c r="N18" s="9">
        <f>Ponderadores!$H$5*((Ponderadores!$I$6*'Precios C'!C17)+(Ponderadores!$I$7*'Precios C'!D17)+(Ponderadores!$I$8*'Precios C'!E17))</f>
        <v>0.07194</v>
      </c>
      <c r="O18" s="9">
        <f>Ponderadores!$H$9*'Precios C'!F17</f>
        <v>1.6079999999999999</v>
      </c>
      <c r="P18" s="9">
        <f>Ponderadores!$H$10*((Ponderadores!$I$11*((Ponderadores!$J$12*'Precios C'!G17)+(Ponderadores!$J$13*'Precios C'!H17)+(Ponderadores!$J$14*'Precios C'!I17))+(Ponderadores!$I$15*'Precios C'!J17)+(Ponderadores!$I$16*'Precios C'!K17)))</f>
        <v>547.64386404</v>
      </c>
      <c r="Q18" s="9">
        <f>Ponderadores!$H$17*((Ponderadores!$I$18*'Precios C'!L17)+(Ponderadores!$I$19*'Precios C'!M17)+(Ponderadores!$I$20*'Precios C'!N17)+(Ponderadores!$I$21*'Precios C'!O17)+(Ponderadores!$I$22*'Precios C'!P17)+(Ponderadores!$I$23*'Precios C'!Q17))</f>
        <v>1.6098270000000001</v>
      </c>
      <c r="R18" s="9">
        <f>Ponderadores!$H$24*((Ponderadores!$I$25*'Precios C'!R17)+(Ponderadores!$I$26*'Precios C'!S17)+(Ponderadores!$I$27*'Precios C'!T17)+(Ponderadores!$I$28*'Precios C'!U17)+(Ponderadores!$I$29*'Precios C'!V17)+(Ponderadores!$I$30*'Precios C'!W17)+(Ponderadores!$I$31*'Precios C'!X17)+(Ponderadores!$I$32*'Precios C'!Y17)+(Ponderadores!$I$33*'Precios C'!Z17))</f>
        <v>0.9053798000000002</v>
      </c>
      <c r="S18" s="12">
        <f t="shared" si="4"/>
        <v>759.1390108400001</v>
      </c>
    </row>
    <row r="19" spans="1:19" ht="9.75">
      <c r="A19" s="5">
        <v>37712</v>
      </c>
      <c r="B19" s="9">
        <f>Ponderadores!$H$4*'Precios C'!AD18</f>
        <v>2.642891982720352</v>
      </c>
      <c r="C19" s="9">
        <f>Ponderadores!$H$5*((Ponderadores!$I$6*'Precios C'!AE18)+(Ponderadores!$I$7*'Precios C'!AF18)+(Ponderadores!$I$8*'Precios C'!AG18))</f>
        <v>9.337380056437778</v>
      </c>
      <c r="D19" s="9">
        <f>Ponderadores!$H$9*'Precios C'!AH18</f>
        <v>6.698615446241176</v>
      </c>
      <c r="E19" s="9">
        <f>Ponderadores!$H$10*((Ponderadores!$I$11*((Ponderadores!$J$12*'Precios C'!AI18)+(Ponderadores!$J$13*'Precios C'!AJ18)+(Ponderadores!$J$14*'Precios C'!AK18))+(Ponderadores!$I$15*'Precios C'!AL18)+(Ponderadores!$I$16*'Precios C'!AM18)))</f>
        <v>22.024789646148516</v>
      </c>
      <c r="F19" s="9">
        <f>Ponderadores!$H$17*((Ponderadores!$I$18*'Precios C'!AN18)+(Ponderadores!$I$19*'Precios C'!AO18)+(Ponderadores!$I$20*'Precios C'!AP18)+(Ponderadores!$I$21*'Precios C'!AQ18)+(Ponderadores!$I$22*'Precios C'!AR18)+(Ponderadores!$I$23*'Precios C'!AS18))</f>
        <v>14.761418712990222</v>
      </c>
      <c r="G19" s="9">
        <f>Ponderadores!$H$24*((Ponderadores!$I$25*'Precios C'!AT18)+(Ponderadores!$I$26*'Precios C'!AU18)+(Ponderadores!$I$27*'Precios C'!AV18)+(Ponderadores!$I$28*'Precios C'!AW18)+(Ponderadores!$I$29*'Precios C'!AX18)+(Ponderadores!$I$30*'Precios C'!AY18)+(Ponderadores!$I$31*'Precios C'!AZ18)+(Ponderadores!$I$32*'Precios C'!BA18)+(Ponderadores!$I$33*'Precios C'!BB18))</f>
        <v>11.92172880632475</v>
      </c>
      <c r="H19" s="12">
        <f t="shared" si="3"/>
        <v>67.38682465086279</v>
      </c>
      <c r="I19" s="12">
        <f t="shared" si="2"/>
        <v>86.10648417185111</v>
      </c>
      <c r="K19" s="45"/>
      <c r="L19" s="5">
        <v>37712</v>
      </c>
      <c r="M19" s="9">
        <f>Ponderadores!$H$4*'Precios C'!B18</f>
        <v>207.29999999999998</v>
      </c>
      <c r="N19" s="9">
        <f>Ponderadores!$H$5*((Ponderadores!$I$6*'Precios C'!C18)+(Ponderadores!$I$7*'Precios C'!D18)+(Ponderadores!$I$8*'Precios C'!E18))</f>
        <v>0.07254000000000001</v>
      </c>
      <c r="O19" s="9">
        <f>Ponderadores!$H$9*'Precios C'!F18</f>
        <v>1.6079999999999999</v>
      </c>
      <c r="P19" s="9">
        <f>Ponderadores!$H$10*((Ponderadores!$I$11*((Ponderadores!$J$12*'Precios C'!G18)+(Ponderadores!$J$13*'Precios C'!H18)+(Ponderadores!$J$14*'Precios C'!I18))+(Ponderadores!$I$15*'Precios C'!J18)+(Ponderadores!$I$16*'Precios C'!K18)))</f>
        <v>547.6454062800001</v>
      </c>
      <c r="Q19" s="9">
        <f>Ponderadores!$H$17*((Ponderadores!$I$18*'Precios C'!L18)+(Ponderadores!$I$19*'Precios C'!M18)+(Ponderadores!$I$20*'Precios C'!N18)+(Ponderadores!$I$21*'Precios C'!O18)+(Ponderadores!$I$22*'Precios C'!P18)+(Ponderadores!$I$23*'Precios C'!Q18))</f>
        <v>1.6098270000000001</v>
      </c>
      <c r="R19" s="9">
        <f>Ponderadores!$H$24*((Ponderadores!$I$25*'Precios C'!R18)+(Ponderadores!$I$26*'Precios C'!S18)+(Ponderadores!$I$27*'Precios C'!T18)+(Ponderadores!$I$28*'Precios C'!U18)+(Ponderadores!$I$29*'Precios C'!V18)+(Ponderadores!$I$30*'Precios C'!W18)+(Ponderadores!$I$31*'Precios C'!X18)+(Ponderadores!$I$32*'Precios C'!Y18)+(Ponderadores!$I$33*'Precios C'!Z18))</f>
        <v>0.9053798000000002</v>
      </c>
      <c r="S19" s="12">
        <f t="shared" si="4"/>
        <v>759.1411530800001</v>
      </c>
    </row>
    <row r="20" spans="1:19" ht="9.75">
      <c r="A20" s="5">
        <v>37742</v>
      </c>
      <c r="B20" s="9">
        <f>Ponderadores!$H$4*'Precios C'!AD19</f>
        <v>2.763000652883981</v>
      </c>
      <c r="C20" s="9">
        <f>Ponderadores!$H$5*((Ponderadores!$I$6*'Precios C'!AE19)+(Ponderadores!$I$7*'Precios C'!AF19)+(Ponderadores!$I$8*'Precios C'!AG19))</f>
        <v>9.337380056437778</v>
      </c>
      <c r="D20" s="9">
        <f>Ponderadores!$H$9*'Precios C'!AH19</f>
        <v>6.606280944479108</v>
      </c>
      <c r="E20" s="9">
        <f>Ponderadores!$H$10*((Ponderadores!$I$11*((Ponderadores!$J$12*'Precios C'!AI19)+(Ponderadores!$J$13*'Precios C'!AJ19)+(Ponderadores!$J$14*'Precios C'!AK19))+(Ponderadores!$I$15*'Precios C'!AL19)+(Ponderadores!$I$16*'Precios C'!AM19)))</f>
        <v>22.0545702555668</v>
      </c>
      <c r="F20" s="9">
        <f>Ponderadores!$H$17*((Ponderadores!$I$18*'Precios C'!AN19)+(Ponderadores!$I$19*'Precios C'!AO19)+(Ponderadores!$I$20*'Precios C'!AP19)+(Ponderadores!$I$21*'Precios C'!AQ19)+(Ponderadores!$I$22*'Precios C'!AR19)+(Ponderadores!$I$23*'Precios C'!AS19))</f>
        <v>14.761418712990222</v>
      </c>
      <c r="G20" s="9">
        <f>Ponderadores!$H$24*((Ponderadores!$I$25*'Precios C'!AT19)+(Ponderadores!$I$26*'Precios C'!AU19)+(Ponderadores!$I$27*'Precios C'!AV19)+(Ponderadores!$I$28*'Precios C'!AW19)+(Ponderadores!$I$29*'Precios C'!AX19)+(Ponderadores!$I$30*'Precios C'!AY19)+(Ponderadores!$I$31*'Precios C'!AZ19)+(Ponderadores!$I$32*'Precios C'!BA19)+(Ponderadores!$I$33*'Precios C'!BB19))</f>
        <v>11.92172880632475</v>
      </c>
      <c r="H20" s="12">
        <f t="shared" si="3"/>
        <v>67.44437942868264</v>
      </c>
      <c r="I20" s="12">
        <f t="shared" si="2"/>
        <v>86.18002732499767</v>
      </c>
      <c r="K20" s="45"/>
      <c r="L20" s="5">
        <v>37742</v>
      </c>
      <c r="M20" s="9">
        <f>Ponderadores!$H$4*'Precios C'!B19</f>
        <v>219.75</v>
      </c>
      <c r="N20" s="9">
        <f>Ponderadores!$H$5*((Ponderadores!$I$6*'Precios C'!C19)+(Ponderadores!$I$7*'Precios C'!D19)+(Ponderadores!$I$8*'Precios C'!E19))</f>
        <v>0.07254000000000001</v>
      </c>
      <c r="O20" s="9">
        <f>Ponderadores!$H$9*'Precios C'!F19</f>
        <v>1.6079999999999999</v>
      </c>
      <c r="P20" s="9">
        <f>Ponderadores!$H$10*((Ponderadores!$I$11*((Ponderadores!$J$12*'Precios C'!G19)+(Ponderadores!$J$13*'Precios C'!H19)+(Ponderadores!$J$14*'Precios C'!I19))+(Ponderadores!$I$15*'Precios C'!J19)+(Ponderadores!$I$16*'Precios C'!K19)))</f>
        <v>547.71313632</v>
      </c>
      <c r="Q20" s="9">
        <f>Ponderadores!$H$17*((Ponderadores!$I$18*'Precios C'!L19)+(Ponderadores!$I$19*'Precios C'!M19)+(Ponderadores!$I$20*'Precios C'!N19)+(Ponderadores!$I$21*'Precios C'!O19)+(Ponderadores!$I$22*'Precios C'!P19)+(Ponderadores!$I$23*'Precios C'!Q19))</f>
        <v>1.6098270000000001</v>
      </c>
      <c r="R20" s="9">
        <f>Ponderadores!$H$24*((Ponderadores!$I$25*'Precios C'!R19)+(Ponderadores!$I$26*'Precios C'!S19)+(Ponderadores!$I$27*'Precios C'!T19)+(Ponderadores!$I$28*'Precios C'!U19)+(Ponderadores!$I$29*'Precios C'!V19)+(Ponderadores!$I$30*'Precios C'!W19)+(Ponderadores!$I$31*'Precios C'!X19)+(Ponderadores!$I$32*'Precios C'!Y19)+(Ponderadores!$I$33*'Precios C'!Z19))</f>
        <v>0.9053798000000002</v>
      </c>
      <c r="S20" s="12">
        <f t="shared" si="4"/>
        <v>771.6588831199999</v>
      </c>
    </row>
    <row r="21" spans="1:19" ht="9.75">
      <c r="A21" s="5">
        <v>37773</v>
      </c>
      <c r="B21" s="9">
        <f>Ponderadores!$H$4*'Precios C'!AD20</f>
        <v>3.0165144701347066</v>
      </c>
      <c r="C21" s="9">
        <f>Ponderadores!$H$5*((Ponderadores!$I$6*'Precios C'!AE20)+(Ponderadores!$I$7*'Precios C'!AF20)+(Ponderadores!$I$8*'Precios C'!AG20))</f>
        <v>9.337380056437778</v>
      </c>
      <c r="D21" s="9">
        <f>Ponderadores!$H$9*'Precios C'!AH20</f>
        <v>7.212427562040532</v>
      </c>
      <c r="E21" s="9">
        <f>Ponderadores!$H$10*((Ponderadores!$I$11*((Ponderadores!$J$12*'Precios C'!AI20)+(Ponderadores!$J$13*'Precios C'!AJ20)+(Ponderadores!$J$14*'Precios C'!AK20))+(Ponderadores!$I$15*'Precios C'!AL20)+(Ponderadores!$I$16*'Precios C'!AM20)))</f>
        <v>21.93064449379395</v>
      </c>
      <c r="F21" s="9">
        <f>Ponderadores!$H$17*((Ponderadores!$I$18*'Precios C'!AN20)+(Ponderadores!$I$19*'Precios C'!AO20)+(Ponderadores!$I$20*'Precios C'!AP20)+(Ponderadores!$I$21*'Precios C'!AQ20)+(Ponderadores!$I$22*'Precios C'!AR20)+(Ponderadores!$I$23*'Precios C'!AS20))</f>
        <v>14.761418712990222</v>
      </c>
      <c r="G21" s="9">
        <f>Ponderadores!$H$24*((Ponderadores!$I$25*'Precios C'!AT20)+(Ponderadores!$I$26*'Precios C'!AU20)+(Ponderadores!$I$27*'Precios C'!AV20)+(Ponderadores!$I$28*'Precios C'!AW20)+(Ponderadores!$I$29*'Precios C'!AX20)+(Ponderadores!$I$30*'Precios C'!AY20)+(Ponderadores!$I$31*'Precios C'!AZ20)+(Ponderadores!$I$32*'Precios C'!BA20)+(Ponderadores!$I$33*'Precios C'!BB20))</f>
        <v>11.92172880632475</v>
      </c>
      <c r="H21" s="12">
        <f t="shared" si="3"/>
        <v>68.18011410172194</v>
      </c>
      <c r="I21" s="12">
        <f t="shared" si="2"/>
        <v>87.12014471896853</v>
      </c>
      <c r="K21" s="45"/>
      <c r="L21" s="5">
        <v>37773</v>
      </c>
      <c r="M21" s="9">
        <f>Ponderadores!$H$4*'Precios C'!B20</f>
        <v>219.75</v>
      </c>
      <c r="N21" s="9">
        <f>Ponderadores!$H$5*((Ponderadores!$I$6*'Precios C'!C20)+(Ponderadores!$I$7*'Precios C'!D20)+(Ponderadores!$I$8*'Precios C'!E20))</f>
        <v>0.07254000000000001</v>
      </c>
      <c r="O21" s="9">
        <f>Ponderadores!$H$9*'Precios C'!F20</f>
        <v>1.6079999999999999</v>
      </c>
      <c r="P21" s="9">
        <f>Ponderadores!$H$10*((Ponderadores!$I$11*((Ponderadores!$J$12*'Precios C'!G20)+(Ponderadores!$J$13*'Precios C'!H20)+(Ponderadores!$J$14*'Precios C'!I20))+(Ponderadores!$I$15*'Precios C'!J20)+(Ponderadores!$I$16*'Precios C'!K20)))</f>
        <v>547.4312919600001</v>
      </c>
      <c r="Q21" s="9">
        <f>Ponderadores!$H$17*((Ponderadores!$I$18*'Precios C'!L20)+(Ponderadores!$I$19*'Precios C'!M20)+(Ponderadores!$I$20*'Precios C'!N20)+(Ponderadores!$I$21*'Precios C'!O20)+(Ponderadores!$I$22*'Precios C'!P20)+(Ponderadores!$I$23*'Precios C'!Q20))</f>
        <v>1.6098270000000001</v>
      </c>
      <c r="R21" s="9">
        <f>Ponderadores!$H$24*((Ponderadores!$I$25*'Precios C'!R20)+(Ponderadores!$I$26*'Precios C'!S20)+(Ponderadores!$I$27*'Precios C'!T20)+(Ponderadores!$I$28*'Precios C'!U20)+(Ponderadores!$I$29*'Precios C'!V20)+(Ponderadores!$I$30*'Precios C'!W20)+(Ponderadores!$I$31*'Precios C'!X20)+(Ponderadores!$I$32*'Precios C'!Y20)+(Ponderadores!$I$33*'Precios C'!Z20))</f>
        <v>0.9053798000000002</v>
      </c>
      <c r="S21" s="12">
        <f t="shared" si="4"/>
        <v>771.37703876</v>
      </c>
    </row>
    <row r="22" spans="1:19" ht="9.75">
      <c r="A22" s="5">
        <v>37803</v>
      </c>
      <c r="B22" s="9">
        <f>Ponderadores!$H$4*'Precios C'!AD21</f>
        <v>2.992763269849895</v>
      </c>
      <c r="C22" s="9">
        <f>Ponderadores!$H$5*((Ponderadores!$I$6*'Precios C'!AE21)+(Ponderadores!$I$7*'Precios C'!AF21)+(Ponderadores!$I$8*'Precios C'!AG21))</f>
        <v>9.337380056437778</v>
      </c>
      <c r="D22" s="9">
        <f>Ponderadores!$H$9*'Precios C'!AH21</f>
        <v>7.15563890305622</v>
      </c>
      <c r="E22" s="9">
        <f>Ponderadores!$H$10*((Ponderadores!$I$11*((Ponderadores!$J$12*'Precios C'!AI21)+(Ponderadores!$J$13*'Precios C'!AJ21)+(Ponderadores!$J$14*'Precios C'!AK21))+(Ponderadores!$I$15*'Precios C'!AL21)+(Ponderadores!$I$16*'Precios C'!AM21)))</f>
        <v>21.946806266647133</v>
      </c>
      <c r="F22" s="9">
        <f>Ponderadores!$H$17*((Ponderadores!$I$18*'Precios C'!AN21)+(Ponderadores!$I$19*'Precios C'!AO21)+(Ponderadores!$I$20*'Precios C'!AP21)+(Ponderadores!$I$21*'Precios C'!AQ21)+(Ponderadores!$I$22*'Precios C'!AR21)+(Ponderadores!$I$23*'Precios C'!AS21))</f>
        <v>14.761418712990222</v>
      </c>
      <c r="G22" s="9">
        <f>Ponderadores!$H$24*((Ponderadores!$I$25*'Precios C'!AT21)+(Ponderadores!$I$26*'Precios C'!AU21)+(Ponderadores!$I$27*'Precios C'!AV21)+(Ponderadores!$I$28*'Precios C'!AW21)+(Ponderadores!$I$29*'Precios C'!AX21)+(Ponderadores!$I$30*'Precios C'!AY21)+(Ponderadores!$I$31*'Precios C'!AZ21)+(Ponderadores!$I$32*'Precios C'!BA21)+(Ponderadores!$I$33*'Precios C'!BB21))</f>
        <v>11.92172880632475</v>
      </c>
      <c r="H22" s="12">
        <f t="shared" si="3"/>
        <v>68.115736015306</v>
      </c>
      <c r="I22" s="12">
        <f t="shared" si="2"/>
        <v>87.03788278263738</v>
      </c>
      <c r="K22" s="45"/>
      <c r="L22" s="5">
        <v>37803</v>
      </c>
      <c r="M22" s="9">
        <f>Ponderadores!$H$4*'Precios C'!B21</f>
        <v>219.75</v>
      </c>
      <c r="N22" s="9">
        <f>Ponderadores!$H$5*((Ponderadores!$I$6*'Precios C'!C21)+(Ponderadores!$I$7*'Precios C'!D21)+(Ponderadores!$I$8*'Precios C'!E21))</f>
        <v>0.07254000000000001</v>
      </c>
      <c r="O22" s="9">
        <f>Ponderadores!$H$9*'Precios C'!F21</f>
        <v>1.6079999999999999</v>
      </c>
      <c r="P22" s="9">
        <f>Ponderadores!$H$10*((Ponderadores!$I$11*((Ponderadores!$J$12*'Precios C'!G21)+(Ponderadores!$J$13*'Precios C'!H21)+(Ponderadores!$J$14*'Precios C'!I21))+(Ponderadores!$I$15*'Precios C'!J21)+(Ponderadores!$I$16*'Precios C'!K21)))</f>
        <v>547.46804868</v>
      </c>
      <c r="Q22" s="9">
        <f>Ponderadores!$H$17*((Ponderadores!$I$18*'Precios C'!L21)+(Ponderadores!$I$19*'Precios C'!M21)+(Ponderadores!$I$20*'Precios C'!N21)+(Ponderadores!$I$21*'Precios C'!O21)+(Ponderadores!$I$22*'Precios C'!P21)+(Ponderadores!$I$23*'Precios C'!Q21))</f>
        <v>1.6098270000000001</v>
      </c>
      <c r="R22" s="9">
        <f>Ponderadores!$H$24*((Ponderadores!$I$25*'Precios C'!R21)+(Ponderadores!$I$26*'Precios C'!S21)+(Ponderadores!$I$27*'Precios C'!T21)+(Ponderadores!$I$28*'Precios C'!U21)+(Ponderadores!$I$29*'Precios C'!V21)+(Ponderadores!$I$30*'Precios C'!W21)+(Ponderadores!$I$31*'Precios C'!X21)+(Ponderadores!$I$32*'Precios C'!Y21)+(Ponderadores!$I$33*'Precios C'!Z21))</f>
        <v>0.9053798000000002</v>
      </c>
      <c r="S22" s="12">
        <f t="shared" si="4"/>
        <v>771.4137954800001</v>
      </c>
    </row>
    <row r="23" spans="1:19" ht="9.75">
      <c r="A23" s="5">
        <v>37834</v>
      </c>
      <c r="B23" s="9">
        <f>Ponderadores!$H$4*'Precios C'!AD22</f>
        <v>2.8980453530195436</v>
      </c>
      <c r="C23" s="9">
        <f>Ponderadores!$H$5*((Ponderadores!$I$6*'Precios C'!AE22)+(Ponderadores!$I$7*'Precios C'!AF22)+(Ponderadores!$I$8*'Precios C'!AG22))</f>
        <v>9.526660039996521</v>
      </c>
      <c r="D23" s="9">
        <f>Ponderadores!$H$9*'Precios C'!AH22</f>
        <v>6.9291702019344985</v>
      </c>
      <c r="E23" s="9">
        <f>Ponderadores!$H$10*((Ponderadores!$I$11*((Ponderadores!$J$12*'Precios C'!AI22)+(Ponderadores!$J$13*'Precios C'!AJ22)+(Ponderadores!$J$14*'Precios C'!AK22))+(Ponderadores!$I$15*'Precios C'!AL22)+(Ponderadores!$I$16*'Precios C'!AM22)))</f>
        <v>21.994048371910292</v>
      </c>
      <c r="F23" s="9">
        <f>Ponderadores!$H$17*((Ponderadores!$I$18*'Precios C'!AN22)+(Ponderadores!$I$19*'Precios C'!AO22)+(Ponderadores!$I$20*'Precios C'!AP22)+(Ponderadores!$I$21*'Precios C'!AQ22)+(Ponderadores!$I$22*'Precios C'!AR22)+(Ponderadores!$I$23*'Precios C'!AS22))</f>
        <v>15.891023976148116</v>
      </c>
      <c r="G23" s="9">
        <f>Ponderadores!$H$24*((Ponderadores!$I$25*'Precios C'!AT22)+(Ponderadores!$I$26*'Precios C'!AU22)+(Ponderadores!$I$27*'Precios C'!AV22)+(Ponderadores!$I$28*'Precios C'!AW22)+(Ponderadores!$I$29*'Precios C'!AX22)+(Ponderadores!$I$30*'Precios C'!AY22)+(Ponderadores!$I$31*'Precios C'!AZ22)+(Ponderadores!$I$32*'Precios C'!BA22)+(Ponderadores!$I$33*'Precios C'!BB22))</f>
        <v>11.00869436455021</v>
      </c>
      <c r="H23" s="12">
        <f t="shared" si="3"/>
        <v>68.24764230755919</v>
      </c>
      <c r="I23" s="12">
        <f t="shared" si="2"/>
        <v>87.20643185918036</v>
      </c>
      <c r="K23" s="45"/>
      <c r="L23" s="5">
        <v>37834</v>
      </c>
      <c r="M23" s="9">
        <f>Ponderadores!$H$4*'Precios C'!B22</f>
        <v>219.75</v>
      </c>
      <c r="N23" s="9">
        <f>Ponderadores!$H$5*((Ponderadores!$I$6*'Precios C'!C22)+(Ponderadores!$I$7*'Precios C'!D22)+(Ponderadores!$I$8*'Precios C'!E22))</f>
        <v>0.0732</v>
      </c>
      <c r="O23" s="9">
        <f>Ponderadores!$H$9*'Precios C'!F22</f>
        <v>1.6079999999999999</v>
      </c>
      <c r="P23" s="9">
        <f>Ponderadores!$H$10*((Ponderadores!$I$11*((Ponderadores!$J$12*'Precios C'!G22)+(Ponderadores!$J$13*'Precios C'!H22)+(Ponderadores!$J$14*'Precios C'!I22))+(Ponderadores!$I$15*'Precios C'!J22)+(Ponderadores!$I$16*'Precios C'!K22)))</f>
        <v>547.5754914</v>
      </c>
      <c r="Q23" s="9">
        <f>Ponderadores!$H$17*((Ponderadores!$I$18*'Precios C'!L22)+(Ponderadores!$I$19*'Precios C'!M22)+(Ponderadores!$I$20*'Precios C'!N22)+(Ponderadores!$I$21*'Precios C'!O22)+(Ponderadores!$I$22*'Precios C'!P22)+(Ponderadores!$I$23*'Precios C'!Q22))</f>
        <v>1.635582</v>
      </c>
      <c r="R23" s="9">
        <f>Ponderadores!$H$24*((Ponderadores!$I$25*'Precios C'!R22)+(Ponderadores!$I$26*'Precios C'!S22)+(Ponderadores!$I$27*'Precios C'!T22)+(Ponderadores!$I$28*'Precios C'!U22)+(Ponderadores!$I$29*'Precios C'!V22)+(Ponderadores!$I$30*'Precios C'!W22)+(Ponderadores!$I$31*'Precios C'!X22)+(Ponderadores!$I$32*'Precios C'!Y22)+(Ponderadores!$I$33*'Precios C'!Z22))</f>
        <v>0.8773882000000001</v>
      </c>
      <c r="S23" s="12">
        <f t="shared" si="4"/>
        <v>771.5196616000001</v>
      </c>
    </row>
    <row r="24" spans="1:19" ht="9.75">
      <c r="A24" s="5">
        <v>37865</v>
      </c>
      <c r="B24" s="9">
        <f>Ponderadores!$H$4*'Precios C'!AD23</f>
        <v>3.008914838607425</v>
      </c>
      <c r="C24" s="9">
        <f>Ponderadores!$H$5*((Ponderadores!$I$6*'Precios C'!AE23)+(Ponderadores!$I$7*'Precios C'!AF23)+(Ponderadores!$I$8*'Precios C'!AG23))</f>
        <v>9.165173687031166</v>
      </c>
      <c r="D24" s="9">
        <f>Ponderadores!$H$9*'Precios C'!AH23</f>
        <v>7.6744060760701895</v>
      </c>
      <c r="E24" s="9">
        <f>Ponderadores!$H$10*((Ponderadores!$I$11*((Ponderadores!$J$12*'Precios C'!AI23)+(Ponderadores!$J$13*'Precios C'!AJ23)+(Ponderadores!$J$14*'Precios C'!AK23))+(Ponderadores!$I$15*'Precios C'!AL23)+(Ponderadores!$I$16*'Precios C'!AM23)))</f>
        <v>22.002355297118047</v>
      </c>
      <c r="F24" s="9">
        <f>Ponderadores!$H$17*((Ponderadores!$I$18*'Precios C'!AN23)+(Ponderadores!$I$19*'Precios C'!AO23)+(Ponderadores!$I$20*'Precios C'!AP23)+(Ponderadores!$I$21*'Precios C'!AQ23)+(Ponderadores!$I$22*'Precios C'!AR23)+(Ponderadores!$I$23*'Precios C'!AS23))</f>
        <v>16.058787134042852</v>
      </c>
      <c r="G24" s="9">
        <f>Ponderadores!$H$24*((Ponderadores!$I$25*'Precios C'!AT23)+(Ponderadores!$I$26*'Precios C'!AU23)+(Ponderadores!$I$27*'Precios C'!AV23)+(Ponderadores!$I$28*'Precios C'!AW23)+(Ponderadores!$I$29*'Precios C'!AX23)+(Ponderadores!$I$30*'Precios C'!AY23)+(Ponderadores!$I$31*'Precios C'!AZ23)+(Ponderadores!$I$32*'Precios C'!BA23)+(Ponderadores!$I$33*'Precios C'!BB23))</f>
        <v>10.980405688512942</v>
      </c>
      <c r="H24" s="12">
        <f t="shared" si="3"/>
        <v>68.89004272138261</v>
      </c>
      <c r="I24" s="12">
        <f t="shared" si="2"/>
        <v>88.02728729125434</v>
      </c>
      <c r="K24" s="45"/>
      <c r="L24" s="5">
        <v>37865</v>
      </c>
      <c r="M24" s="9">
        <f>Ponderadores!$H$4*'Precios C'!B23</f>
        <v>228.6</v>
      </c>
      <c r="N24" s="9">
        <f>Ponderadores!$H$5*((Ponderadores!$I$6*'Precios C'!C23)+(Ponderadores!$I$7*'Precios C'!D23)+(Ponderadores!$I$8*'Precios C'!E23))</f>
        <v>0.07188</v>
      </c>
      <c r="O24" s="9">
        <f>Ponderadores!$H$9*'Precios C'!F23</f>
        <v>1.7843999999999998</v>
      </c>
      <c r="P24" s="9">
        <f>Ponderadores!$H$10*((Ponderadores!$I$11*((Ponderadores!$J$12*'Precios C'!G23)+(Ponderadores!$J$13*'Precios C'!H23)+(Ponderadores!$J$14*'Precios C'!I23))+(Ponderadores!$I$15*'Precios C'!J23)+(Ponderadores!$I$16*'Precios C'!K23)))</f>
        <v>547.59438384</v>
      </c>
      <c r="Q24" s="9">
        <f>Ponderadores!$H$17*((Ponderadores!$I$18*'Precios C'!L23)+(Ponderadores!$I$19*'Precios C'!M23)+(Ponderadores!$I$20*'Precios C'!N23)+(Ponderadores!$I$21*'Precios C'!O23)+(Ponderadores!$I$22*'Precios C'!P23)+(Ponderadores!$I$23*'Precios C'!Q23))</f>
        <v>1.639407</v>
      </c>
      <c r="R24" s="9">
        <f>Ponderadores!$H$24*((Ponderadores!$I$25*'Precios C'!R23)+(Ponderadores!$I$26*'Precios C'!S23)+(Ponderadores!$I$27*'Precios C'!T23)+(Ponderadores!$I$28*'Precios C'!U23)+(Ponderadores!$I$29*'Precios C'!V23)+(Ponderadores!$I$30*'Precios C'!W23)+(Ponderadores!$I$31*'Precios C'!X23)+(Ponderadores!$I$32*'Precios C'!Y23)+(Ponderadores!$I$33*'Precios C'!Z23))</f>
        <v>0.8672209000000001</v>
      </c>
      <c r="S24" s="12">
        <f t="shared" si="4"/>
        <v>780.55729174</v>
      </c>
    </row>
    <row r="25" spans="1:19" ht="9.75">
      <c r="A25" s="5">
        <v>37895</v>
      </c>
      <c r="B25" s="9">
        <f>Ponderadores!$H$4*'Precios C'!AD24</f>
        <v>2.9665342566006387</v>
      </c>
      <c r="C25" s="9">
        <f>Ponderadores!$H$5*((Ponderadores!$I$6*'Precios C'!AE24)+(Ponderadores!$I$7*'Precios C'!AF24)+(Ponderadores!$I$8*'Precios C'!AG24))</f>
        <v>9.35160806823122</v>
      </c>
      <c r="D25" s="9">
        <f>Ponderadores!$H$9*'Precios C'!AH24</f>
        <v>7.566312024391812</v>
      </c>
      <c r="E25" s="9">
        <f>Ponderadores!$H$10*((Ponderadores!$I$11*((Ponderadores!$J$12*'Precios C'!AI24)+(Ponderadores!$J$13*'Precios C'!AJ24)+(Ponderadores!$J$14*'Precios C'!AK24))+(Ponderadores!$I$15*'Precios C'!AL24)+(Ponderadores!$I$16*'Precios C'!AM24)))</f>
        <v>21.889109867755167</v>
      </c>
      <c r="F25" s="9">
        <f>Ponderadores!$H$17*((Ponderadores!$I$18*'Precios C'!AN24)+(Ponderadores!$I$19*'Precios C'!AO24)+(Ponderadores!$I$20*'Precios C'!AP24)+(Ponderadores!$I$21*'Precios C'!AQ24)+(Ponderadores!$I$22*'Precios C'!AR24)+(Ponderadores!$I$23*'Precios C'!AS24))</f>
        <v>15.946945028779695</v>
      </c>
      <c r="G25" s="9">
        <f>Ponderadores!$H$24*((Ponderadores!$I$25*'Precios C'!AT24)+(Ponderadores!$I$26*'Precios C'!AU24)+(Ponderadores!$I$27*'Precios C'!AV24)+(Ponderadores!$I$28*'Precios C'!AW24)+(Ponderadores!$I$29*'Precios C'!AX24)+(Ponderadores!$I$30*'Precios C'!AY24)+(Ponderadores!$I$31*'Precios C'!AZ24)+(Ponderadores!$I$32*'Precios C'!BA24)+(Ponderadores!$I$33*'Precios C'!BB24))</f>
        <v>11.07110890766647</v>
      </c>
      <c r="H25" s="12">
        <f t="shared" si="3"/>
        <v>68.791618153425</v>
      </c>
      <c r="I25" s="12">
        <f t="shared" si="2"/>
        <v>87.90152096309045</v>
      </c>
      <c r="K25" s="45"/>
      <c r="L25" s="5">
        <v>37895</v>
      </c>
      <c r="M25" s="9">
        <f>Ponderadores!$H$4*'Precios C'!B24</f>
        <v>228.6</v>
      </c>
      <c r="N25" s="9">
        <f>Ponderadores!$H$5*((Ponderadores!$I$6*'Precios C'!C24)+(Ponderadores!$I$7*'Precios C'!D24)+(Ponderadores!$I$8*'Precios C'!E24))</f>
        <v>0.07254000000000001</v>
      </c>
      <c r="O25" s="9">
        <f>Ponderadores!$H$9*'Precios C'!F24</f>
        <v>1.7843999999999998</v>
      </c>
      <c r="P25" s="9">
        <f>Ponderadores!$H$10*((Ponderadores!$I$11*((Ponderadores!$J$12*'Precios C'!G24)+(Ponderadores!$J$13*'Precios C'!H24)+(Ponderadores!$J$14*'Precios C'!I24))+(Ponderadores!$I$15*'Precios C'!J24)+(Ponderadores!$I$16*'Precios C'!K24)))</f>
        <v>547.33682976</v>
      </c>
      <c r="Q25" s="9">
        <f>Ponderadores!$H$17*((Ponderadores!$I$18*'Precios C'!L24)+(Ponderadores!$I$19*'Precios C'!M24)+(Ponderadores!$I$20*'Precios C'!N24)+(Ponderadores!$I$21*'Precios C'!O24)+(Ponderadores!$I$22*'Precios C'!P24)+(Ponderadores!$I$23*'Precios C'!Q24))</f>
        <v>1.636857</v>
      </c>
      <c r="R25" s="9">
        <f>Ponderadores!$H$24*((Ponderadores!$I$25*'Precios C'!R24)+(Ponderadores!$I$26*'Precios C'!S24)+(Ponderadores!$I$27*'Precios C'!T24)+(Ponderadores!$I$28*'Precios C'!U24)+(Ponderadores!$I$29*'Precios C'!V24)+(Ponderadores!$I$30*'Precios C'!W24)+(Ponderadores!$I$31*'Precios C'!X24)+(Ponderadores!$I$32*'Precios C'!Y24)+(Ponderadores!$I$33*'Precios C'!Z24))</f>
        <v>0.8739653000000001</v>
      </c>
      <c r="S25" s="12">
        <f t="shared" si="4"/>
        <v>780.30459206</v>
      </c>
    </row>
    <row r="26" spans="1:19" ht="9.75">
      <c r="A26" s="5">
        <v>37926</v>
      </c>
      <c r="B26" s="9">
        <f>Ponderadores!$H$4*'Precios C'!AD25</f>
        <v>2.902037683530007</v>
      </c>
      <c r="C26" s="9">
        <f>Ponderadores!$H$5*((Ponderadores!$I$6*'Precios C'!AE25)+(Ponderadores!$I$7*'Precios C'!AF25)+(Ponderadores!$I$8*'Precios C'!AG25))</f>
        <v>10.380815014662756</v>
      </c>
      <c r="D26" s="9">
        <f>Ponderadores!$H$9*'Precios C'!AH25</f>
        <v>7.401809896944413</v>
      </c>
      <c r="E26" s="9">
        <f>Ponderadores!$H$10*((Ponderadores!$I$11*((Ponderadores!$J$12*'Precios C'!AI25)+(Ponderadores!$J$13*'Precios C'!AJ25)+(Ponderadores!$J$14*'Precios C'!AK25))+(Ponderadores!$I$15*'Precios C'!AL25)+(Ponderadores!$I$16*'Precios C'!AM25)))</f>
        <v>21.910809590746855</v>
      </c>
      <c r="F26" s="9">
        <f>Ponderadores!$H$17*((Ponderadores!$I$18*'Precios C'!AN25)+(Ponderadores!$I$19*'Precios C'!AO25)+(Ponderadores!$I$20*'Precios C'!AP25)+(Ponderadores!$I$21*'Precios C'!AQ25)+(Ponderadores!$I$22*'Precios C'!AR25)+(Ponderadores!$I$23*'Precios C'!AS25))</f>
        <v>15.991681870884959</v>
      </c>
      <c r="G26" s="9">
        <f>Ponderadores!$H$24*((Ponderadores!$I$25*'Precios C'!AT25)+(Ponderadores!$I$26*'Precios C'!AU25)+(Ponderadores!$I$27*'Precios C'!AV25)+(Ponderadores!$I$28*'Precios C'!AW25)+(Ponderadores!$I$29*'Precios C'!AX25)+(Ponderadores!$I$30*'Precios C'!AY25)+(Ponderadores!$I$31*'Precios C'!AZ25)+(Ponderadores!$I$32*'Precios C'!BA25)+(Ponderadores!$I$33*'Precios C'!BB25))</f>
        <v>11.186583923894142</v>
      </c>
      <c r="H26" s="12">
        <f t="shared" si="3"/>
        <v>69.77373798066314</v>
      </c>
      <c r="I26" s="12">
        <f t="shared" si="2"/>
        <v>89.15646784324232</v>
      </c>
      <c r="K26" s="45"/>
      <c r="L26" s="5">
        <v>37926</v>
      </c>
      <c r="M26" s="9">
        <f>Ponderadores!$H$4*'Precios C'!B25</f>
        <v>228.6</v>
      </c>
      <c r="N26" s="9">
        <f>Ponderadores!$H$5*((Ponderadores!$I$6*'Precios C'!C25)+(Ponderadores!$I$7*'Precios C'!D25)+(Ponderadores!$I$8*'Precios C'!E25))</f>
        <v>0.0762</v>
      </c>
      <c r="O26" s="9">
        <f>Ponderadores!$H$9*'Precios C'!F25</f>
        <v>1.7843999999999998</v>
      </c>
      <c r="P26" s="9">
        <f>Ponderadores!$H$10*((Ponderadores!$I$11*((Ponderadores!$J$12*'Precios C'!G25)+(Ponderadores!$J$13*'Precios C'!H25)+(Ponderadores!$J$14*'Precios C'!I25))+(Ponderadores!$I$15*'Precios C'!J25)+(Ponderadores!$I$16*'Precios C'!K25)))</f>
        <v>547.3861814400001</v>
      </c>
      <c r="Q26" s="9">
        <f>Ponderadores!$H$17*((Ponderadores!$I$18*'Precios C'!L25)+(Ponderadores!$I$19*'Precios C'!M25)+(Ponderadores!$I$20*'Precios C'!N25)+(Ponderadores!$I$21*'Precios C'!O25)+(Ponderadores!$I$22*'Precios C'!P25)+(Ponderadores!$I$23*'Precios C'!Q25))</f>
        <v>1.637877</v>
      </c>
      <c r="R26" s="9">
        <f>Ponderadores!$H$24*((Ponderadores!$I$25*'Precios C'!R25)+(Ponderadores!$I$26*'Precios C'!S25)+(Ponderadores!$I$27*'Precios C'!T25)+(Ponderadores!$I$28*'Precios C'!U25)+(Ponderadores!$I$29*'Precios C'!V25)+(Ponderadores!$I$30*'Precios C'!W25)+(Ponderadores!$I$31*'Precios C'!X25)+(Ponderadores!$I$32*'Precios C'!Y25)+(Ponderadores!$I$33*'Precios C'!Z25))</f>
        <v>0.8813844000000001</v>
      </c>
      <c r="S26" s="12">
        <f t="shared" si="4"/>
        <v>780.3660428400001</v>
      </c>
    </row>
    <row r="27" spans="1:19" ht="9.75">
      <c r="A27" s="5">
        <v>37956</v>
      </c>
      <c r="B27" s="9">
        <f>Ponderadores!$H$4*'Precios C'!AD26</f>
        <v>2.867000427141537</v>
      </c>
      <c r="C27" s="9">
        <f>Ponderadores!$H$5*((Ponderadores!$I$6*'Precios C'!AE26)+(Ponderadores!$I$7*'Precios C'!AF26)+(Ponderadores!$I$8*'Precios C'!AG26))</f>
        <v>10.56440379350412</v>
      </c>
      <c r="D27" s="9">
        <f>Ponderadores!$H$9*'Precios C'!AH26</f>
        <v>7.312445409167502</v>
      </c>
      <c r="E27" s="9">
        <f>Ponderadores!$H$10*((Ponderadores!$I$11*((Ponderadores!$J$12*'Precios C'!AI26)+(Ponderadores!$J$13*'Precios C'!AJ26)+(Ponderadores!$J$14*'Precios C'!AK26))+(Ponderadores!$I$15*'Precios C'!AL26)+(Ponderadores!$I$16*'Precios C'!AM26)))</f>
        <v>21.92550211152248</v>
      </c>
      <c r="F27" s="9">
        <f>Ponderadores!$H$17*((Ponderadores!$I$18*'Precios C'!AN26)+(Ponderadores!$I$19*'Precios C'!AO26)+(Ponderadores!$I$20*'Precios C'!AP26)+(Ponderadores!$I$21*'Precios C'!AQ26)+(Ponderadores!$I$22*'Precios C'!AR26)+(Ponderadores!$I$23*'Precios C'!AS26))</f>
        <v>16.036418712990223</v>
      </c>
      <c r="G27" s="9">
        <f>Ponderadores!$H$24*((Ponderadores!$I$25*'Precios C'!AT26)+(Ponderadores!$I$26*'Precios C'!AU26)+(Ponderadores!$I$27*'Precios C'!AV26)+(Ponderadores!$I$28*'Precios C'!AW26)+(Ponderadores!$I$29*'Precios C'!AX26)+(Ponderadores!$I$30*'Precios C'!AY26)+(Ponderadores!$I$31*'Precios C'!AZ26)+(Ponderadores!$I$32*'Precios C'!BA26)+(Ponderadores!$I$33*'Precios C'!BB26))</f>
        <v>11.277099943047672</v>
      </c>
      <c r="H27" s="12">
        <f t="shared" si="3"/>
        <v>69.98287039737353</v>
      </c>
      <c r="I27" s="12">
        <f t="shared" si="2"/>
        <v>89.42369600279122</v>
      </c>
      <c r="K27" s="45"/>
      <c r="L27" s="5">
        <v>37956</v>
      </c>
      <c r="M27" s="9">
        <f>Ponderadores!$H$4*'Precios C'!B26</f>
        <v>228.6</v>
      </c>
      <c r="N27" s="9">
        <f>Ponderadores!$H$5*((Ponderadores!$I$6*'Precios C'!C26)+(Ponderadores!$I$7*'Precios C'!D26)+(Ponderadores!$I$8*'Precios C'!E26))</f>
        <v>0.07686000000000001</v>
      </c>
      <c r="O27" s="9">
        <f>Ponderadores!$H$9*'Precios C'!F26</f>
        <v>1.7843999999999998</v>
      </c>
      <c r="P27" s="9">
        <f>Ponderadores!$H$10*((Ponderadores!$I$11*((Ponderadores!$J$12*'Precios C'!G26)+(Ponderadores!$J$13*'Precios C'!H26)+(Ponderadores!$J$14*'Precios C'!I26))+(Ponderadores!$I$15*'Precios C'!J26)+(Ponderadores!$I$16*'Precios C'!K26)))</f>
        <v>547.41959664</v>
      </c>
      <c r="Q27" s="9">
        <f>Ponderadores!$H$17*((Ponderadores!$I$18*'Precios C'!L26)+(Ponderadores!$I$19*'Precios C'!M26)+(Ponderadores!$I$20*'Precios C'!N26)+(Ponderadores!$I$21*'Precios C'!O26)+(Ponderadores!$I$22*'Precios C'!P26)+(Ponderadores!$I$23*'Precios C'!Q26))</f>
        <v>1.638897</v>
      </c>
      <c r="R27" s="9">
        <f>Ponderadores!$H$24*((Ponderadores!$I$25*'Precios C'!R26)+(Ponderadores!$I$26*'Precios C'!S26)+(Ponderadores!$I$27*'Precios C'!T26)+(Ponderadores!$I$28*'Precios C'!U26)+(Ponderadores!$I$29*'Precios C'!V26)+(Ponderadores!$I$30*'Precios C'!W26)+(Ponderadores!$I$31*'Precios C'!X26)+(Ponderadores!$I$32*'Precios C'!Y26)+(Ponderadores!$I$33*'Precios C'!Z26))</f>
        <v>0.8880819999999999</v>
      </c>
      <c r="S27" s="12">
        <f t="shared" si="4"/>
        <v>780.4078356400001</v>
      </c>
    </row>
    <row r="28" spans="1:19" ht="9.75">
      <c r="A28" s="5">
        <v>37987</v>
      </c>
      <c r="B28" s="9">
        <f>Ponderadores!$H$4*'Precios C'!AD27</f>
        <v>3.0484822178917947</v>
      </c>
      <c r="C28" s="9">
        <f>Ponderadores!$H$5*((Ponderadores!$I$6*'Precios C'!AE27)+(Ponderadores!$I$7*'Precios C'!AF27)+(Ponderadores!$I$8*'Precios C'!AG27))</f>
        <v>11.07997951419244</v>
      </c>
      <c r="D28" s="9">
        <f>Ponderadores!$H$9*'Precios C'!AH27</f>
        <v>7.768473830614515</v>
      </c>
      <c r="E28" s="9">
        <f>Ponderadores!$H$10*((Ponderadores!$I$11*((Ponderadores!$J$12*'Precios C'!AI27)+(Ponderadores!$J$13*'Precios C'!AJ27)+(Ponderadores!$J$14*'Precios C'!AK27))+(Ponderadores!$I$15*'Precios C'!AL27)+(Ponderadores!$I$16*'Precios C'!AM27)))</f>
        <v>21.720540296052633</v>
      </c>
      <c r="F28" s="9">
        <f>Ponderadores!$H$17*((Ponderadores!$I$18*'Precios C'!AN27)+(Ponderadores!$I$19*'Precios C'!AO27)+(Ponderadores!$I$20*'Precios C'!AP27)+(Ponderadores!$I$21*'Precios C'!AQ27)+(Ponderadores!$I$22*'Precios C'!AR27)+(Ponderadores!$I$23*'Precios C'!AS27))</f>
        <v>16.627322647291216</v>
      </c>
      <c r="G28" s="9">
        <f>Ponderadores!$H$24*((Ponderadores!$I$25*'Precios C'!AT27)+(Ponderadores!$I$26*'Precios C'!AU27)+(Ponderadores!$I$27*'Precios C'!AV27)+(Ponderadores!$I$28*'Precios C'!AW27)+(Ponderadores!$I$29*'Precios C'!AX27)+(Ponderadores!$I$30*'Precios C'!AY27)+(Ponderadores!$I$31*'Precios C'!AZ27)+(Ponderadores!$I$32*'Precios C'!BA27)+(Ponderadores!$I$33*'Precios C'!BB27))</f>
        <v>11.277099943047672</v>
      </c>
      <c r="H28" s="12">
        <f t="shared" si="3"/>
        <v>71.52189844909027</v>
      </c>
      <c r="I28" s="12">
        <f t="shared" si="2"/>
        <v>91.39025690340914</v>
      </c>
      <c r="K28" s="45"/>
      <c r="L28" s="5">
        <v>37987</v>
      </c>
      <c r="M28" s="9">
        <f>Ponderadores!$H$4*'Precios C'!B27</f>
        <v>244.64999999999998</v>
      </c>
      <c r="N28" s="9">
        <f>Ponderadores!$H$5*((Ponderadores!$I$6*'Precios C'!C27)+(Ponderadores!$I$7*'Precios C'!D27)+(Ponderadores!$I$8*'Precios C'!E27))</f>
        <v>0.07872</v>
      </c>
      <c r="O28" s="9">
        <f>Ponderadores!$H$9*'Precios C'!F27</f>
        <v>1.908</v>
      </c>
      <c r="P28" s="9">
        <f>Ponderadores!$H$10*((Ponderadores!$I$11*((Ponderadores!$J$12*'Precios C'!G27)+(Ponderadores!$J$13*'Precios C'!H27)+(Ponderadores!$J$14*'Precios C'!I27))+(Ponderadores!$I$15*'Precios C'!J27)+(Ponderadores!$I$16*'Precios C'!K27)))</f>
        <v>528.89713548</v>
      </c>
      <c r="Q28" s="9">
        <f>Ponderadores!$H$17*((Ponderadores!$I$18*'Precios C'!L27)+(Ponderadores!$I$19*'Precios C'!M27)+(Ponderadores!$I$20*'Precios C'!N27)+(Ponderadores!$I$21*'Precios C'!O27)+(Ponderadores!$I$22*'Precios C'!P27)+(Ponderadores!$I$23*'Precios C'!Q27))</f>
        <v>1.64091</v>
      </c>
      <c r="R28" s="9">
        <f>Ponderadores!$H$24*((Ponderadores!$I$25*'Precios C'!R27)+(Ponderadores!$I$26*'Precios C'!S27)+(Ponderadores!$I$27*'Precios C'!T27)+(Ponderadores!$I$28*'Precios C'!U27)+(Ponderadores!$I$29*'Precios C'!V27)+(Ponderadores!$I$30*'Precios C'!W27)+(Ponderadores!$I$31*'Precios C'!X27)+(Ponderadores!$I$32*'Precios C'!Y27)+(Ponderadores!$I$33*'Precios C'!Z27))</f>
        <v>0.8880819999999999</v>
      </c>
      <c r="S28" s="12">
        <f t="shared" si="4"/>
        <v>778.06284748</v>
      </c>
    </row>
    <row r="29" spans="1:19" ht="9.75">
      <c r="A29" s="5">
        <v>38018</v>
      </c>
      <c r="B29" s="9">
        <f>Ponderadores!$H$4*'Precios C'!AD28</f>
        <v>3.0381581789528496</v>
      </c>
      <c r="C29" s="9">
        <f>Ponderadores!$H$5*((Ponderadores!$I$6*'Precios C'!AE28)+(Ponderadores!$I$7*'Precios C'!AF28)+(Ponderadores!$I$8*'Precios C'!AG28))</f>
        <v>11.030039192797462</v>
      </c>
      <c r="D29" s="9">
        <f>Ponderadores!$H$9*'Precios C'!AH28</f>
        <v>7.742164992120156</v>
      </c>
      <c r="E29" s="9">
        <f>Ponderadores!$H$10*((Ponderadores!$I$11*((Ponderadores!$J$12*'Precios C'!AI28)+(Ponderadores!$J$13*'Precios C'!AJ28)+(Ponderadores!$J$14*'Precios C'!AK28))+(Ponderadores!$I$15*'Precios C'!AL28)+(Ponderadores!$I$16*'Precios C'!AM28)))</f>
        <v>21.76258350934903</v>
      </c>
      <c r="F29" s="9">
        <f>Ponderadores!$H$17*((Ponderadores!$I$18*'Precios C'!AN28)+(Ponderadores!$I$19*'Precios C'!AO28)+(Ponderadores!$I$20*'Precios C'!AP28)+(Ponderadores!$I$21*'Precios C'!AQ28)+(Ponderadores!$I$22*'Precios C'!AR28)+(Ponderadores!$I$23*'Precios C'!AS28))</f>
        <v>16.627322647291216</v>
      </c>
      <c r="G29" s="9">
        <f>Ponderadores!$H$24*((Ponderadores!$I$25*'Precios C'!AT28)+(Ponderadores!$I$26*'Precios C'!AU28)+(Ponderadores!$I$27*'Precios C'!AV28)+(Ponderadores!$I$28*'Precios C'!AW28)+(Ponderadores!$I$29*'Precios C'!AX28)+(Ponderadores!$I$30*'Precios C'!AY28)+(Ponderadores!$I$31*'Precios C'!AZ28)+(Ponderadores!$I$32*'Precios C'!BA28)+(Ponderadores!$I$33*'Precios C'!BB28))</f>
        <v>11.277099943047672</v>
      </c>
      <c r="H29" s="12">
        <f t="shared" si="3"/>
        <v>71.47736846355838</v>
      </c>
      <c r="I29" s="12">
        <f t="shared" si="2"/>
        <v>91.33335675246359</v>
      </c>
      <c r="K29" s="45"/>
      <c r="L29" s="5">
        <v>38018</v>
      </c>
      <c r="M29" s="9">
        <f>Ponderadores!$H$4*'Precios C'!B28</f>
        <v>244.64999999999998</v>
      </c>
      <c r="N29" s="9">
        <f>Ponderadores!$H$5*((Ponderadores!$I$6*'Precios C'!C28)+(Ponderadores!$I$7*'Precios C'!D28)+(Ponderadores!$I$8*'Precios C'!E28))</f>
        <v>0.07854</v>
      </c>
      <c r="O29" s="9">
        <f>Ponderadores!$H$9*'Precios C'!F28</f>
        <v>1.908</v>
      </c>
      <c r="P29" s="9">
        <f>Ponderadores!$H$10*((Ponderadores!$I$11*((Ponderadores!$J$12*'Precios C'!G28)+(Ponderadores!$J$13*'Precios C'!H28)+(Ponderadores!$J$14*'Precios C'!I28))+(Ponderadores!$I$15*'Precios C'!J28)+(Ponderadores!$I$16*'Precios C'!K28)))</f>
        <v>528.99275436</v>
      </c>
      <c r="Q29" s="9">
        <f>Ponderadores!$H$17*((Ponderadores!$I$18*'Precios C'!L28)+(Ponderadores!$I$19*'Precios C'!M28)+(Ponderadores!$I$20*'Precios C'!N28)+(Ponderadores!$I$21*'Precios C'!O28)+(Ponderadores!$I$22*'Precios C'!P28)+(Ponderadores!$I$23*'Precios C'!Q28))</f>
        <v>1.64091</v>
      </c>
      <c r="R29" s="9">
        <f>Ponderadores!$H$24*((Ponderadores!$I$25*'Precios C'!R28)+(Ponderadores!$I$26*'Precios C'!S28)+(Ponderadores!$I$27*'Precios C'!T28)+(Ponderadores!$I$28*'Precios C'!U28)+(Ponderadores!$I$29*'Precios C'!V28)+(Ponderadores!$I$30*'Precios C'!W28)+(Ponderadores!$I$31*'Precios C'!X28)+(Ponderadores!$I$32*'Precios C'!Y28)+(Ponderadores!$I$33*'Precios C'!Z28))</f>
        <v>0.8880819999999999</v>
      </c>
      <c r="S29" s="12">
        <f t="shared" si="4"/>
        <v>778.15828636</v>
      </c>
    </row>
    <row r="30" spans="1:19" ht="9.75">
      <c r="A30" s="5">
        <v>38047</v>
      </c>
      <c r="B30" s="9">
        <f>Ponderadores!$H$4*'Precios C'!AD29</f>
        <v>3.0232100393650922</v>
      </c>
      <c r="C30" s="9">
        <f>Ponderadores!$H$5*((Ponderadores!$I$6*'Precios C'!AE29)+(Ponderadores!$I$7*'Precios C'!AF29)+(Ponderadores!$I$8*'Precios C'!AG29))</f>
        <v>11.078556713013096</v>
      </c>
      <c r="D30" s="9">
        <f>Ponderadores!$H$9*'Precios C'!AH29</f>
        <v>8.333965239167023</v>
      </c>
      <c r="E30" s="9">
        <f>Ponderadores!$H$10*((Ponderadores!$I$11*((Ponderadores!$J$12*'Precios C'!AI29)+(Ponderadores!$J$13*'Precios C'!AJ29)+(Ponderadores!$J$14*'Precios C'!AK29))+(Ponderadores!$I$15*'Precios C'!AL29)+(Ponderadores!$I$16*'Precios C'!AM29)))</f>
        <v>21.7862610716759</v>
      </c>
      <c r="F30" s="9">
        <f>Ponderadores!$H$17*((Ponderadores!$I$18*'Precios C'!AN29)+(Ponderadores!$I$19*'Precios C'!AO29)+(Ponderadores!$I$20*'Precios C'!AP29)+(Ponderadores!$I$21*'Precios C'!AQ29)+(Ponderadores!$I$22*'Precios C'!AR29)+(Ponderadores!$I$23*'Precios C'!AS29))</f>
        <v>16.627322647291216</v>
      </c>
      <c r="G30" s="9">
        <f>Ponderadores!$H$24*((Ponderadores!$I$25*'Precios C'!AT29)+(Ponderadores!$I$26*'Precios C'!AU29)+(Ponderadores!$I$27*'Precios C'!AV29)+(Ponderadores!$I$28*'Precios C'!AW29)+(Ponderadores!$I$29*'Precios C'!AX29)+(Ponderadores!$I$30*'Precios C'!AY29)+(Ponderadores!$I$31*'Precios C'!AZ29)+(Ponderadores!$I$32*'Precios C'!BA29)+(Ponderadores!$I$33*'Precios C'!BB29))</f>
        <v>11.277099943047672</v>
      </c>
      <c r="H30" s="12">
        <f t="shared" si="3"/>
        <v>72.12641565355999</v>
      </c>
      <c r="I30" s="12">
        <f t="shared" si="2"/>
        <v>92.1627053956474</v>
      </c>
      <c r="K30" s="45"/>
      <c r="L30" s="5">
        <v>38047</v>
      </c>
      <c r="M30" s="9">
        <f>Ponderadores!$H$4*'Precios C'!B29</f>
        <v>244.64999999999998</v>
      </c>
      <c r="N30" s="9">
        <f>Ponderadores!$H$5*((Ponderadores!$I$6*'Precios C'!C29)+(Ponderadores!$I$7*'Precios C'!D29)+(Ponderadores!$I$8*'Precios C'!E29))</f>
        <v>0.07872</v>
      </c>
      <c r="O30" s="9">
        <f>Ponderadores!$H$9*'Precios C'!F29</f>
        <v>2.064</v>
      </c>
      <c r="P30" s="9">
        <f>Ponderadores!$H$10*((Ponderadores!$I$11*((Ponderadores!$J$12*'Precios C'!G29)+(Ponderadores!$J$13*'Precios C'!H29)+(Ponderadores!$J$14*'Precios C'!I29))+(Ponderadores!$I$15*'Precios C'!J29)+(Ponderadores!$I$16*'Precios C'!K29)))</f>
        <v>529.0466042400001</v>
      </c>
      <c r="Q30" s="9">
        <f>Ponderadores!$H$17*((Ponderadores!$I$18*'Precios C'!L29)+(Ponderadores!$I$19*'Precios C'!M29)+(Ponderadores!$I$20*'Precios C'!N29)+(Ponderadores!$I$21*'Precios C'!O29)+(Ponderadores!$I$22*'Precios C'!P29)+(Ponderadores!$I$23*'Precios C'!Q29))</f>
        <v>1.64091</v>
      </c>
      <c r="R30" s="9">
        <f>Ponderadores!$H$24*((Ponderadores!$I$25*'Precios C'!R29)+(Ponderadores!$I$26*'Precios C'!S29)+(Ponderadores!$I$27*'Precios C'!T29)+(Ponderadores!$I$28*'Precios C'!U29)+(Ponderadores!$I$29*'Precios C'!V29)+(Ponderadores!$I$30*'Precios C'!W29)+(Ponderadores!$I$31*'Precios C'!X29)+(Ponderadores!$I$32*'Precios C'!Y29)+(Ponderadores!$I$33*'Precios C'!Z29))</f>
        <v>0.8880819999999999</v>
      </c>
      <c r="S30" s="12">
        <f t="shared" si="4"/>
        <v>778.36831624</v>
      </c>
    </row>
    <row r="31" spans="1:19" ht="9.75">
      <c r="A31" s="5">
        <v>38078</v>
      </c>
      <c r="B31" s="9">
        <f>Ponderadores!$H$4*'Precios C'!AD30</f>
        <v>3.0248410111308837</v>
      </c>
      <c r="C31" s="9">
        <f>Ponderadores!$H$5*((Ponderadores!$I$6*'Precios C'!AE30)+(Ponderadores!$I$7*'Precios C'!AF30)+(Ponderadores!$I$8*'Precios C'!AG30))</f>
        <v>11.15657364434713</v>
      </c>
      <c r="D31" s="9">
        <f>Ponderadores!$H$9*'Precios C'!AH30</f>
        <v>8.33846127544144</v>
      </c>
      <c r="E31" s="9">
        <f>Ponderadores!$H$10*((Ponderadores!$I$11*((Ponderadores!$J$12*'Precios C'!AI30)+(Ponderadores!$J$13*'Precios C'!AJ30)+(Ponderadores!$J$14*'Precios C'!AK30))+(Ponderadores!$I$15*'Precios C'!AL30)+(Ponderadores!$I$16*'Precios C'!AM30)))</f>
        <v>21.11477119113573</v>
      </c>
      <c r="F31" s="9">
        <f>Ponderadores!$H$17*((Ponderadores!$I$18*'Precios C'!AN30)+(Ponderadores!$I$19*'Precios C'!AO30)+(Ponderadores!$I$20*'Precios C'!AP30)+(Ponderadores!$I$21*'Precios C'!AQ30)+(Ponderadores!$I$22*'Precios C'!AR30)+(Ponderadores!$I$23*'Precios C'!AS30))</f>
        <v>16.627322647291216</v>
      </c>
      <c r="G31" s="9">
        <f>Ponderadores!$H$24*((Ponderadores!$I$25*'Precios C'!AT30)+(Ponderadores!$I$26*'Precios C'!AU30)+(Ponderadores!$I$27*'Precios C'!AV30)+(Ponderadores!$I$28*'Precios C'!AW30)+(Ponderadores!$I$29*'Precios C'!AX30)+(Ponderadores!$I$30*'Precios C'!AY30)+(Ponderadores!$I$31*'Precios C'!AZ30)+(Ponderadores!$I$32*'Precios C'!BA30)+(Ponderadores!$I$33*'Precios C'!BB30))</f>
        <v>11.277099943047672</v>
      </c>
      <c r="H31" s="12">
        <f t="shared" si="3"/>
        <v>71.53906971239407</v>
      </c>
      <c r="I31" s="12">
        <f t="shared" si="2"/>
        <v>91.41219824163866</v>
      </c>
      <c r="K31" s="45"/>
      <c r="L31" s="5">
        <v>38078</v>
      </c>
      <c r="M31" s="9">
        <f>Ponderadores!$H$4*'Precios C'!B30</f>
        <v>244.64999999999998</v>
      </c>
      <c r="N31" s="9">
        <f>Ponderadores!$H$5*((Ponderadores!$I$6*'Precios C'!C30)+(Ponderadores!$I$7*'Precios C'!D30)+(Ponderadores!$I$8*'Precios C'!E30))</f>
        <v>0.07901999999999999</v>
      </c>
      <c r="O31" s="9">
        <f>Ponderadores!$H$9*'Precios C'!F30</f>
        <v>2.064</v>
      </c>
      <c r="P31" s="9">
        <f>Ponderadores!$H$10*((Ponderadores!$I$11*((Ponderadores!$J$12*'Precios C'!G30)+(Ponderadores!$J$13*'Precios C'!H30)+(Ponderadores!$J$14*'Precios C'!I30))+(Ponderadores!$I$15*'Precios C'!J30)+(Ponderadores!$I$16*'Precios C'!K30)))</f>
        <v>528.33725448</v>
      </c>
      <c r="Q31" s="9">
        <f>Ponderadores!$H$17*((Ponderadores!$I$18*'Precios C'!L30)+(Ponderadores!$I$19*'Precios C'!M30)+(Ponderadores!$I$20*'Precios C'!N30)+(Ponderadores!$I$21*'Precios C'!O30)+(Ponderadores!$I$22*'Precios C'!P30)+(Ponderadores!$I$23*'Precios C'!Q30))</f>
        <v>1.64091</v>
      </c>
      <c r="R31" s="9">
        <f>Ponderadores!$H$24*((Ponderadores!$I$25*'Precios C'!R30)+(Ponderadores!$I$26*'Precios C'!S30)+(Ponderadores!$I$27*'Precios C'!T30)+(Ponderadores!$I$28*'Precios C'!U30)+(Ponderadores!$I$29*'Precios C'!V30)+(Ponderadores!$I$30*'Precios C'!W30)+(Ponderadores!$I$31*'Precios C'!X30)+(Ponderadores!$I$32*'Precios C'!Y30)+(Ponderadores!$I$33*'Precios C'!Z30))</f>
        <v>0.8880819999999999</v>
      </c>
      <c r="S31" s="12">
        <f t="shared" si="4"/>
        <v>777.6592664799999</v>
      </c>
    </row>
    <row r="32" spans="1:19" ht="9.75">
      <c r="A32" s="5">
        <v>38108</v>
      </c>
      <c r="B32" s="9">
        <f>Ponderadores!$H$4*'Precios C'!AD31</f>
        <v>3.0149801615903127</v>
      </c>
      <c r="C32" s="9">
        <f>Ponderadores!$H$5*((Ponderadores!$I$6*'Precios C'!AE31)+(Ponderadores!$I$7*'Precios C'!AF31)+(Ponderadores!$I$8*'Precios C'!AG31))</f>
        <v>11.15657364434713</v>
      </c>
      <c r="D32" s="9">
        <f>Ponderadores!$H$9*'Precios C'!AH31</f>
        <v>8.31127825599201</v>
      </c>
      <c r="E32" s="9">
        <f>Ponderadores!$H$10*((Ponderadores!$I$11*((Ponderadores!$J$12*'Precios C'!AI31)+(Ponderadores!$J$13*'Precios C'!AJ31)+(Ponderadores!$J$14*'Precios C'!AK31))+(Ponderadores!$I$15*'Precios C'!AL31)+(Ponderadores!$I$16*'Precios C'!AM31)))</f>
        <v>21.11968753462604</v>
      </c>
      <c r="F32" s="9">
        <f>Ponderadores!$H$17*((Ponderadores!$I$18*'Precios C'!AN31)+(Ponderadores!$I$19*'Precios C'!AO31)+(Ponderadores!$I$20*'Precios C'!AP31)+(Ponderadores!$I$21*'Precios C'!AQ31)+(Ponderadores!$I$22*'Precios C'!AR31)+(Ponderadores!$I$23*'Precios C'!AS31))</f>
        <v>16.627322647291216</v>
      </c>
      <c r="G32" s="9">
        <f>Ponderadores!$H$24*((Ponderadores!$I$25*'Precios C'!AT31)+(Ponderadores!$I$26*'Precios C'!AU31)+(Ponderadores!$I$27*'Precios C'!AV31)+(Ponderadores!$I$28*'Precios C'!AW31)+(Ponderadores!$I$29*'Precios C'!AX31)+(Ponderadores!$I$30*'Precios C'!AY31)+(Ponderadores!$I$31*'Precios C'!AZ31)+(Ponderadores!$I$32*'Precios C'!BA31)+(Ponderadores!$I$33*'Precios C'!BB31))</f>
        <v>11.277099943047672</v>
      </c>
      <c r="H32" s="12">
        <f t="shared" si="3"/>
        <v>71.50694218689438</v>
      </c>
      <c r="I32" s="12">
        <f t="shared" si="2"/>
        <v>91.37114588043522</v>
      </c>
      <c r="K32" s="45"/>
      <c r="L32" s="5">
        <v>38108</v>
      </c>
      <c r="M32" s="9">
        <f>Ponderadores!$H$4*'Precios C'!B31</f>
        <v>244.64999999999998</v>
      </c>
      <c r="N32" s="9">
        <f>Ponderadores!$H$5*((Ponderadores!$I$6*'Precios C'!C31)+(Ponderadores!$I$7*'Precios C'!D31)+(Ponderadores!$I$8*'Precios C'!E31))</f>
        <v>0.07901999999999999</v>
      </c>
      <c r="O32" s="9">
        <f>Ponderadores!$H$9*'Precios C'!F31</f>
        <v>2.064</v>
      </c>
      <c r="P32" s="9">
        <f>Ponderadores!$H$10*((Ponderadores!$I$11*((Ponderadores!$J$12*'Precios C'!G31)+(Ponderadores!$J$13*'Precios C'!H31)+(Ponderadores!$J$14*'Precios C'!I31))+(Ponderadores!$I$15*'Precios C'!J31)+(Ponderadores!$I$16*'Precios C'!K31)))</f>
        <v>528.34843572</v>
      </c>
      <c r="Q32" s="9">
        <f>Ponderadores!$H$17*((Ponderadores!$I$18*'Precios C'!L31)+(Ponderadores!$I$19*'Precios C'!M31)+(Ponderadores!$I$20*'Precios C'!N31)+(Ponderadores!$I$21*'Precios C'!O31)+(Ponderadores!$I$22*'Precios C'!P31)+(Ponderadores!$I$23*'Precios C'!Q31))</f>
        <v>1.64091</v>
      </c>
      <c r="R32" s="9">
        <f>Ponderadores!$H$24*((Ponderadores!$I$25*'Precios C'!R31)+(Ponderadores!$I$26*'Precios C'!S31)+(Ponderadores!$I$27*'Precios C'!T31)+(Ponderadores!$I$28*'Precios C'!U31)+(Ponderadores!$I$29*'Precios C'!V31)+(Ponderadores!$I$30*'Precios C'!W31)+(Ponderadores!$I$31*'Precios C'!X31)+(Ponderadores!$I$32*'Precios C'!Y31)+(Ponderadores!$I$33*'Precios C'!Z31))</f>
        <v>0.8880819999999999</v>
      </c>
      <c r="S32" s="12">
        <f t="shared" si="4"/>
        <v>777.67044772</v>
      </c>
    </row>
    <row r="33" spans="1:19" ht="9.75">
      <c r="A33" s="5">
        <v>38139</v>
      </c>
      <c r="B33" s="9">
        <f>Ponderadores!$H$4*'Precios C'!AD32</f>
        <v>3.01731248177451</v>
      </c>
      <c r="C33" s="9">
        <f>Ponderadores!$H$5*((Ponderadores!$I$6*'Precios C'!AE32)+(Ponderadores!$I$7*'Precios C'!AF32)+(Ponderadores!$I$8*'Precios C'!AG32))</f>
        <v>11.15657364434713</v>
      </c>
      <c r="D33" s="9">
        <f>Ponderadores!$H$9*'Precios C'!AH32</f>
        <v>8.317707672105552</v>
      </c>
      <c r="E33" s="9">
        <f>Ponderadores!$H$10*((Ponderadores!$I$11*((Ponderadores!$J$12*'Precios C'!AI32)+(Ponderadores!$J$13*'Precios C'!AJ32)+(Ponderadores!$J$14*'Precios C'!AK32))+(Ponderadores!$I$15*'Precios C'!AL32)+(Ponderadores!$I$16*'Precios C'!AM32)))</f>
        <v>21.11782271468144</v>
      </c>
      <c r="F33" s="9">
        <f>Ponderadores!$H$17*((Ponderadores!$I$18*'Precios C'!AN32)+(Ponderadores!$I$19*'Precios C'!AO32)+(Ponderadores!$I$20*'Precios C'!AP32)+(Ponderadores!$I$21*'Precios C'!AQ32)+(Ponderadores!$I$22*'Precios C'!AR32)+(Ponderadores!$I$23*'Precios C'!AS32))</f>
        <v>16.627322647291216</v>
      </c>
      <c r="G33" s="9">
        <f>Ponderadores!$H$24*((Ponderadores!$I$25*'Precios C'!AT32)+(Ponderadores!$I$26*'Precios C'!AU32)+(Ponderadores!$I$27*'Precios C'!AV32)+(Ponderadores!$I$28*'Precios C'!AW32)+(Ponderadores!$I$29*'Precios C'!AX32)+(Ponderadores!$I$30*'Precios C'!AY32)+(Ponderadores!$I$31*'Precios C'!AZ32)+(Ponderadores!$I$32*'Precios C'!BA32)+(Ponderadores!$I$33*'Precios C'!BB32))</f>
        <v>11.277099943047672</v>
      </c>
      <c r="H33" s="12">
        <f t="shared" si="3"/>
        <v>71.51383910324752</v>
      </c>
      <c r="I33" s="12">
        <f t="shared" si="2"/>
        <v>91.37995871917445</v>
      </c>
      <c r="K33" s="45"/>
      <c r="L33" s="5">
        <v>38139</v>
      </c>
      <c r="M33" s="9">
        <f>Ponderadores!$H$4*'Precios C'!B32</f>
        <v>244.64999999999998</v>
      </c>
      <c r="N33" s="9">
        <f>Ponderadores!$H$5*((Ponderadores!$I$6*'Precios C'!C32)+(Ponderadores!$I$7*'Precios C'!D32)+(Ponderadores!$I$8*'Precios C'!E32))</f>
        <v>0.07901999999999999</v>
      </c>
      <c r="O33" s="9">
        <f>Ponderadores!$H$9*'Precios C'!F32</f>
        <v>2.064</v>
      </c>
      <c r="P33" s="9">
        <f>Ponderadores!$H$10*((Ponderadores!$I$11*((Ponderadores!$J$12*'Precios C'!G32)+(Ponderadores!$J$13*'Precios C'!H32)+(Ponderadores!$J$14*'Precios C'!I32))+(Ponderadores!$I$15*'Precios C'!J32)+(Ponderadores!$I$16*'Precios C'!K32)))</f>
        <v>528.34419456</v>
      </c>
      <c r="Q33" s="9">
        <f>Ponderadores!$H$17*((Ponderadores!$I$18*'Precios C'!L32)+(Ponderadores!$I$19*'Precios C'!M32)+(Ponderadores!$I$20*'Precios C'!N32)+(Ponderadores!$I$21*'Precios C'!O32)+(Ponderadores!$I$22*'Precios C'!P32)+(Ponderadores!$I$23*'Precios C'!Q32))</f>
        <v>1.64091</v>
      </c>
      <c r="R33" s="9">
        <f>Ponderadores!$H$24*((Ponderadores!$I$25*'Precios C'!R32)+(Ponderadores!$I$26*'Precios C'!S32)+(Ponderadores!$I$27*'Precios C'!T32)+(Ponderadores!$I$28*'Precios C'!U32)+(Ponderadores!$I$29*'Precios C'!V32)+(Ponderadores!$I$30*'Precios C'!W32)+(Ponderadores!$I$31*'Precios C'!X32)+(Ponderadores!$I$32*'Precios C'!Y32)+(Ponderadores!$I$33*'Precios C'!Z32))</f>
        <v>0.8880819999999999</v>
      </c>
      <c r="S33" s="12">
        <f t="shared" si="4"/>
        <v>777.66620656</v>
      </c>
    </row>
    <row r="34" spans="1:19" ht="9.75">
      <c r="A34" s="5">
        <v>38169</v>
      </c>
      <c r="B34" s="9">
        <f>Ponderadores!$H$4*'Precios C'!AD33</f>
        <v>3.0459980547371908</v>
      </c>
      <c r="C34" s="9">
        <f>Ponderadores!$H$5*((Ponderadores!$I$6*'Precios C'!AE33)+(Ponderadores!$I$7*'Precios C'!AF33)+(Ponderadores!$I$8*'Precios C'!AG33))</f>
        <v>12.567565573902664</v>
      </c>
      <c r="D34" s="9">
        <f>Ponderadores!$H$9*'Precios C'!AH33</f>
        <v>9.12906175338053</v>
      </c>
      <c r="E34" s="9">
        <f>Ponderadores!$H$10*((Ponderadores!$I$11*((Ponderadores!$J$12*'Precios C'!AI33)+(Ponderadores!$J$13*'Precios C'!AJ33)+(Ponderadores!$J$14*'Precios C'!AK33))+(Ponderadores!$I$15*'Precios C'!AL33)+(Ponderadores!$I$16*'Precios C'!AM33)))</f>
        <v>21.11974404432133</v>
      </c>
      <c r="F34" s="9">
        <f>Ponderadores!$H$17*((Ponderadores!$I$18*'Precios C'!AN33)+(Ponderadores!$I$19*'Precios C'!AO33)+(Ponderadores!$I$20*'Precios C'!AP33)+(Ponderadores!$I$21*'Precios C'!AQ33)+(Ponderadores!$I$22*'Precios C'!AR33)+(Ponderadores!$I$23*'Precios C'!AS33))</f>
        <v>16.627322647291216</v>
      </c>
      <c r="G34" s="9">
        <f>Ponderadores!$H$24*((Ponderadores!$I$25*'Precios C'!AT33)+(Ponderadores!$I$26*'Precios C'!AU33)+(Ponderadores!$I$27*'Precios C'!AV33)+(Ponderadores!$I$28*'Precios C'!AW33)+(Ponderadores!$I$29*'Precios C'!AX33)+(Ponderadores!$I$30*'Precios C'!AY33)+(Ponderadores!$I$31*'Precios C'!AZ33)+(Ponderadores!$I$32*'Precios C'!BA33)+(Ponderadores!$I$33*'Precios C'!BB33))</f>
        <v>13.208842875816995</v>
      </c>
      <c r="H34" s="12">
        <f t="shared" si="3"/>
        <v>75.69853494944992</v>
      </c>
      <c r="I34" s="12">
        <f t="shared" si="2"/>
        <v>96.72713820881413</v>
      </c>
      <c r="K34" s="45"/>
      <c r="L34" s="5">
        <v>38169</v>
      </c>
      <c r="M34" s="9">
        <f>Ponderadores!$H$4*'Precios C'!B33</f>
        <v>244.64999999999998</v>
      </c>
      <c r="N34" s="9">
        <f>Ponderadores!$H$5*((Ponderadores!$I$6*'Precios C'!C33)+(Ponderadores!$I$7*'Precios C'!D33)+(Ponderadores!$I$8*'Precios C'!E33))</f>
        <v>0.08388000000000001</v>
      </c>
      <c r="O34" s="9">
        <f>Ponderadores!$H$9*'Precios C'!F33</f>
        <v>2.2439999999999998</v>
      </c>
      <c r="P34" s="9">
        <f>Ponderadores!$H$10*((Ponderadores!$I$11*((Ponderadores!$J$12*'Precios C'!G33)+(Ponderadores!$J$13*'Precios C'!H33)+(Ponderadores!$J$14*'Precios C'!I33))+(Ponderadores!$I$15*'Precios C'!J33)+(Ponderadores!$I$16*'Precios C'!K33)))</f>
        <v>528.34856424</v>
      </c>
      <c r="Q34" s="9">
        <f>Ponderadores!$H$17*((Ponderadores!$I$18*'Precios C'!L33)+(Ponderadores!$I$19*'Precios C'!M33)+(Ponderadores!$I$20*'Precios C'!N33)+(Ponderadores!$I$21*'Precios C'!O33)+(Ponderadores!$I$22*'Precios C'!P33)+(Ponderadores!$I$23*'Precios C'!Q33))</f>
        <v>1.64091</v>
      </c>
      <c r="R34" s="9">
        <f>Ponderadores!$H$24*((Ponderadores!$I$25*'Precios C'!R33)+(Ponderadores!$I$26*'Precios C'!S33)+(Ponderadores!$I$27*'Precios C'!T33)+(Ponderadores!$I$28*'Precios C'!U33)+(Ponderadores!$I$29*'Precios C'!V33)+(Ponderadores!$I$30*'Precios C'!W33)+(Ponderadores!$I$31*'Precios C'!X33)+(Ponderadores!$I$32*'Precios C'!Y33)+(Ponderadores!$I$33*'Precios C'!Z33))</f>
        <v>0.9635938000000001</v>
      </c>
      <c r="S34" s="12">
        <f t="shared" si="4"/>
        <v>777.93094804</v>
      </c>
    </row>
    <row r="35" spans="1:19" ht="9.75">
      <c r="A35" s="5">
        <v>38200</v>
      </c>
      <c r="B35" s="9">
        <f>Ponderadores!$H$4*'Precios C'!AD34</f>
        <v>3.727986456553645</v>
      </c>
      <c r="C35" s="9">
        <f>Ponderadores!$H$5*((Ponderadores!$I$6*'Precios C'!AE34)+(Ponderadores!$I$7*'Precios C'!AF34)+(Ponderadores!$I$8*'Precios C'!AG34))</f>
        <v>12.86668580850677</v>
      </c>
      <c r="D35" s="9">
        <f>Ponderadores!$H$9*'Precios C'!AH34</f>
        <v>10.008948056978012</v>
      </c>
      <c r="E35" s="9">
        <f>Ponderadores!$H$10*((Ponderadores!$I$11*((Ponderadores!$J$12*'Precios C'!AI34)+(Ponderadores!$J$13*'Precios C'!AJ34)+(Ponderadores!$J$14*'Precios C'!AK34))+(Ponderadores!$I$15*'Precios C'!AL34)+(Ponderadores!$I$16*'Precios C'!AM34)))</f>
        <v>21.09674459833795</v>
      </c>
      <c r="F35" s="9">
        <f>Ponderadores!$H$17*((Ponderadores!$I$18*'Precios C'!AN34)+(Ponderadores!$I$19*'Precios C'!AO34)+(Ponderadores!$I$20*'Precios C'!AP34)+(Ponderadores!$I$21*'Precios C'!AQ34)+(Ponderadores!$I$22*'Precios C'!AR34)+(Ponderadores!$I$23*'Precios C'!AS34))</f>
        <v>16.627322647291216</v>
      </c>
      <c r="G35" s="9">
        <f>Ponderadores!$H$24*((Ponderadores!$I$25*'Precios C'!AT34)+(Ponderadores!$I$26*'Precios C'!AU34)+(Ponderadores!$I$27*'Precios C'!AV34)+(Ponderadores!$I$28*'Precios C'!AW34)+(Ponderadores!$I$29*'Precios C'!AX34)+(Ponderadores!$I$30*'Precios C'!AY34)+(Ponderadores!$I$31*'Precios C'!AZ34)+(Ponderadores!$I$32*'Precios C'!BA34)+(Ponderadores!$I$33*'Precios C'!BB34))</f>
        <v>13.208842875816995</v>
      </c>
      <c r="H35" s="12">
        <f t="shared" si="3"/>
        <v>77.5365304434846</v>
      </c>
      <c r="I35" s="12">
        <f t="shared" si="2"/>
        <v>99.07571793096317</v>
      </c>
      <c r="K35" s="45"/>
      <c r="L35" s="5">
        <v>38200</v>
      </c>
      <c r="M35" s="9">
        <f>Ponderadores!$H$4*'Precios C'!B34</f>
        <v>293.55</v>
      </c>
      <c r="N35" s="9">
        <f>Ponderadores!$H$5*((Ponderadores!$I$6*'Precios C'!C34)+(Ponderadores!$I$7*'Precios C'!D34)+(Ponderadores!$I$8*'Precios C'!E34))</f>
        <v>0.0849</v>
      </c>
      <c r="O35" s="9">
        <f>Ponderadores!$H$9*'Precios C'!F34</f>
        <v>2.412</v>
      </c>
      <c r="P35" s="9">
        <f>Ponderadores!$H$10*((Ponderadores!$I$11*((Ponderadores!$J$12*'Precios C'!G34)+(Ponderadores!$J$13*'Precios C'!H34)+(Ponderadores!$J$14*'Precios C'!I34))+(Ponderadores!$I$15*'Precios C'!J34)+(Ponderadores!$I$16*'Precios C'!K34)))</f>
        <v>528.2962566</v>
      </c>
      <c r="Q35" s="9">
        <f>Ponderadores!$H$17*((Ponderadores!$I$18*'Precios C'!L34)+(Ponderadores!$I$19*'Precios C'!M34)+(Ponderadores!$I$20*'Precios C'!N34)+(Ponderadores!$I$21*'Precios C'!O34)+(Ponderadores!$I$22*'Precios C'!P34)+(Ponderadores!$I$23*'Precios C'!Q34))</f>
        <v>1.64091</v>
      </c>
      <c r="R35" s="9">
        <f>Ponderadores!$H$24*((Ponderadores!$I$25*'Precios C'!R34)+(Ponderadores!$I$26*'Precios C'!S34)+(Ponderadores!$I$27*'Precios C'!T34)+(Ponderadores!$I$28*'Precios C'!U34)+(Ponderadores!$I$29*'Precios C'!V34)+(Ponderadores!$I$30*'Precios C'!W34)+(Ponderadores!$I$31*'Precios C'!X34)+(Ponderadores!$I$32*'Precios C'!Y34)+(Ponderadores!$I$33*'Precios C'!Z34))</f>
        <v>0.9635938000000001</v>
      </c>
      <c r="S35" s="12">
        <f t="shared" si="4"/>
        <v>826.9476603999999</v>
      </c>
    </row>
    <row r="36" spans="1:19" ht="9.75">
      <c r="A36" s="5">
        <v>38231</v>
      </c>
      <c r="B36" s="9">
        <f>Ponderadores!$H$4*'Precios C'!AD35</f>
        <v>3.8526084805486733</v>
      </c>
      <c r="C36" s="9">
        <f>Ponderadores!$H$5*((Ponderadores!$I$6*'Precios C'!AE35)+(Ponderadores!$I$7*'Precios C'!AF35)+(Ponderadores!$I$8*'Precios C'!AG35))</f>
        <v>12.832657146967456</v>
      </c>
      <c r="D36" s="9">
        <f>Ponderadores!$H$9*'Precios C'!AH35</f>
        <v>10.343534939054512</v>
      </c>
      <c r="E36" s="9">
        <f>Ponderadores!$H$10*((Ponderadores!$I$11*((Ponderadores!$J$12*'Precios C'!AI35)+(Ponderadores!$J$13*'Precios C'!AJ35)+(Ponderadores!$J$14*'Precios C'!AK35))+(Ponderadores!$I$15*'Precios C'!AL35)+(Ponderadores!$I$16*'Precios C'!AM35)))</f>
        <v>21.072275900277006</v>
      </c>
      <c r="F36" s="9">
        <f>Ponderadores!$H$17*((Ponderadores!$I$18*'Precios C'!AN35)+(Ponderadores!$I$19*'Precios C'!AO35)+(Ponderadores!$I$20*'Precios C'!AP35)+(Ponderadores!$I$21*'Precios C'!AQ35)+(Ponderadores!$I$22*'Precios C'!AR35)+(Ponderadores!$I$23*'Precios C'!AS35))</f>
        <v>15.52601651498798</v>
      </c>
      <c r="G36" s="9">
        <f>Ponderadores!$H$24*((Ponderadores!$I$25*'Precios C'!AT35)+(Ponderadores!$I$26*'Precios C'!AU35)+(Ponderadores!$I$27*'Precios C'!AV35)+(Ponderadores!$I$28*'Precios C'!AW35)+(Ponderadores!$I$29*'Precios C'!AX35)+(Ponderadores!$I$30*'Precios C'!AY35)+(Ponderadores!$I$31*'Precios C'!AZ35)+(Ponderadores!$I$32*'Precios C'!BA35)+(Ponderadores!$I$33*'Precios C'!BB35))</f>
        <v>13.208842875816995</v>
      </c>
      <c r="H36" s="12">
        <f t="shared" si="3"/>
        <v>76.83593585765263</v>
      </c>
      <c r="I36" s="12">
        <f t="shared" si="2"/>
        <v>98.18050233164716</v>
      </c>
      <c r="K36" s="45"/>
      <c r="L36" s="5">
        <v>38231</v>
      </c>
      <c r="M36" s="9">
        <f>Ponderadores!$H$4*'Precios C'!B35</f>
        <v>293.55</v>
      </c>
      <c r="N36" s="9">
        <f>Ponderadores!$H$5*((Ponderadores!$I$6*'Precios C'!C35)+(Ponderadores!$I$7*'Precios C'!D35)+(Ponderadores!$I$8*'Precios C'!E35))</f>
        <v>0.08474999999999999</v>
      </c>
      <c r="O36" s="9">
        <f>Ponderadores!$H$9*'Precios C'!F35</f>
        <v>2.412</v>
      </c>
      <c r="P36" s="9">
        <f>Ponderadores!$H$10*((Ponderadores!$I$11*((Ponderadores!$J$12*'Precios C'!G35)+(Ponderadores!$J$13*'Precios C'!H35)+(Ponderadores!$J$14*'Precios C'!I35))+(Ponderadores!$I$15*'Precios C'!J35)+(Ponderadores!$I$16*'Precios C'!K35)))</f>
        <v>528.2406074400001</v>
      </c>
      <c r="Q36" s="9">
        <f>Ponderadores!$H$17*((Ponderadores!$I$18*'Precios C'!L35)+(Ponderadores!$I$19*'Precios C'!M35)+(Ponderadores!$I$20*'Precios C'!N35)+(Ponderadores!$I$21*'Precios C'!O35)+(Ponderadores!$I$22*'Precios C'!P35)+(Ponderadores!$I$23*'Precios C'!Q35))</f>
        <v>1.7056800000000003</v>
      </c>
      <c r="R36" s="9">
        <f>Ponderadores!$H$24*((Ponderadores!$I$25*'Precios C'!R35)+(Ponderadores!$I$26*'Precios C'!S35)+(Ponderadores!$I$27*'Precios C'!T35)+(Ponderadores!$I$28*'Precios C'!U35)+(Ponderadores!$I$29*'Precios C'!V35)+(Ponderadores!$I$30*'Precios C'!W35)+(Ponderadores!$I$31*'Precios C'!X35)+(Ponderadores!$I$32*'Precios C'!Y35)+(Ponderadores!$I$33*'Precios C'!Z35))</f>
        <v>0.9635938000000001</v>
      </c>
      <c r="S36" s="12">
        <f t="shared" si="4"/>
        <v>826.9566312400001</v>
      </c>
    </row>
    <row r="37" spans="1:19" ht="9.75">
      <c r="A37" s="5">
        <v>38261</v>
      </c>
      <c r="B37" s="9">
        <f>Ponderadores!$H$4*'Precios C'!AD36</f>
        <v>3.96252092569593</v>
      </c>
      <c r="C37" s="9">
        <f>Ponderadores!$H$5*((Ponderadores!$I$6*'Precios C'!AE36)+(Ponderadores!$I$7*'Precios C'!AF36)+(Ponderadores!$I$8*'Precios C'!AG36))</f>
        <v>12.988880716459436</v>
      </c>
      <c r="D37" s="9">
        <f>Ponderadores!$H$9*'Precios C'!AH36</f>
        <v>10.638629346481988</v>
      </c>
      <c r="E37" s="9">
        <f>Ponderadores!$H$10*((Ponderadores!$I$11*((Ponderadores!$J$12*'Precios C'!AI36)+(Ponderadores!$J$13*'Precios C'!AJ36)+(Ponderadores!$J$14*'Precios C'!AK36))+(Ponderadores!$I$15*'Precios C'!AL36)+(Ponderadores!$I$16*'Precios C'!AM36)))</f>
        <v>21.043625484764544</v>
      </c>
      <c r="F37" s="9">
        <f>Ponderadores!$H$17*((Ponderadores!$I$18*'Precios C'!AN36)+(Ponderadores!$I$19*'Precios C'!AO36)+(Ponderadores!$I$20*'Precios C'!AP36)+(Ponderadores!$I$21*'Precios C'!AQ36)+(Ponderadores!$I$22*'Precios C'!AR36)+(Ponderadores!$I$23*'Precios C'!AS36))</f>
        <v>15.52601651498798</v>
      </c>
      <c r="G37" s="9">
        <f>Ponderadores!$H$24*((Ponderadores!$I$25*'Precios C'!AT36)+(Ponderadores!$I$26*'Precios C'!AU36)+(Ponderadores!$I$27*'Precios C'!AV36)+(Ponderadores!$I$28*'Precios C'!AW36)+(Ponderadores!$I$29*'Precios C'!AX36)+(Ponderadores!$I$30*'Precios C'!AY36)+(Ponderadores!$I$31*'Precios C'!AZ36)+(Ponderadores!$I$32*'Precios C'!BA36)+(Ponderadores!$I$33*'Precios C'!BB36))</f>
        <v>13.208842875816995</v>
      </c>
      <c r="H37" s="12">
        <f t="shared" si="3"/>
        <v>77.36851586420687</v>
      </c>
      <c r="I37" s="12">
        <f t="shared" si="2"/>
        <v>98.8610298997913</v>
      </c>
      <c r="K37" s="45"/>
      <c r="L37" s="5">
        <v>38261</v>
      </c>
      <c r="M37" s="9">
        <f>Ponderadores!$H$4*'Precios C'!B36</f>
        <v>293.55</v>
      </c>
      <c r="N37" s="9">
        <f>Ponderadores!$H$5*((Ponderadores!$I$6*'Precios C'!C36)+(Ponderadores!$I$7*'Precios C'!D36)+(Ponderadores!$I$8*'Precios C'!E36))</f>
        <v>0.08528999999999999</v>
      </c>
      <c r="O37" s="9">
        <f>Ponderadores!$H$9*'Precios C'!F36</f>
        <v>2.412</v>
      </c>
      <c r="P37" s="9">
        <f>Ponderadores!$H$10*((Ponderadores!$I$11*((Ponderadores!$J$12*'Precios C'!G36)+(Ponderadores!$J$13*'Precios C'!H36)+(Ponderadores!$J$14*'Precios C'!I36))+(Ponderadores!$I$15*'Precios C'!J36)+(Ponderadores!$I$16*'Precios C'!K36)))</f>
        <v>528.1754477999999</v>
      </c>
      <c r="Q37" s="9">
        <f>Ponderadores!$H$17*((Ponderadores!$I$18*'Precios C'!L36)+(Ponderadores!$I$19*'Precios C'!M36)+(Ponderadores!$I$20*'Precios C'!N36)+(Ponderadores!$I$21*'Precios C'!O36)+(Ponderadores!$I$22*'Precios C'!P36)+(Ponderadores!$I$23*'Precios C'!Q36))</f>
        <v>1.7056800000000003</v>
      </c>
      <c r="R37" s="9">
        <f>Ponderadores!$H$24*((Ponderadores!$I$25*'Precios C'!R36)+(Ponderadores!$I$26*'Precios C'!S36)+(Ponderadores!$I$27*'Precios C'!T36)+(Ponderadores!$I$28*'Precios C'!U36)+(Ponderadores!$I$29*'Precios C'!V36)+(Ponderadores!$I$30*'Precios C'!W36)+(Ponderadores!$I$31*'Precios C'!X36)+(Ponderadores!$I$32*'Precios C'!Y36)+(Ponderadores!$I$33*'Precios C'!Z36))</f>
        <v>0.9635938000000001</v>
      </c>
      <c r="S37" s="12">
        <f t="shared" si="4"/>
        <v>826.8920115999999</v>
      </c>
    </row>
    <row r="38" spans="1:19" ht="9.75">
      <c r="A38" s="5">
        <v>38292</v>
      </c>
      <c r="B38" s="9">
        <f>Ponderadores!$H$4*'Precios C'!AD37</f>
        <v>4.039852915989115</v>
      </c>
      <c r="C38" s="9">
        <f>Ponderadores!$H$5*((Ponderadores!$I$6*'Precios C'!AE37)+(Ponderadores!$I$7*'Precios C'!AF37)+(Ponderadores!$I$8*'Precios C'!AG37))</f>
        <v>12.735882953419068</v>
      </c>
      <c r="D38" s="9">
        <f>Ponderadores!$H$9*'Precios C'!AH37</f>
        <v>11.49378870332145</v>
      </c>
      <c r="E38" s="9">
        <f>Ponderadores!$H$10*((Ponderadores!$I$11*((Ponderadores!$J$12*'Precios C'!AI37)+(Ponderadores!$J$13*'Precios C'!AJ37)+(Ponderadores!$J$14*'Precios C'!AK37))+(Ponderadores!$I$15*'Precios C'!AL37)+(Ponderadores!$I$16*'Precios C'!AM37)))</f>
        <v>21.015201108033242</v>
      </c>
      <c r="F38" s="9">
        <f>Ponderadores!$H$17*((Ponderadores!$I$18*'Precios C'!AN37)+(Ponderadores!$I$19*'Precios C'!AO37)+(Ponderadores!$I$20*'Precios C'!AP37)+(Ponderadores!$I$21*'Precios C'!AQ37)+(Ponderadores!$I$22*'Precios C'!AR37)+(Ponderadores!$I$23*'Precios C'!AS37))</f>
        <v>15.52601651498798</v>
      </c>
      <c r="G38" s="9">
        <f>Ponderadores!$H$24*((Ponderadores!$I$25*'Precios C'!AT37)+(Ponderadores!$I$26*'Precios C'!AU37)+(Ponderadores!$I$27*'Precios C'!AV37)+(Ponderadores!$I$28*'Precios C'!AW37)+(Ponderadores!$I$29*'Precios C'!AX37)+(Ponderadores!$I$30*'Precios C'!AY37)+(Ponderadores!$I$31*'Precios C'!AZ37)+(Ponderadores!$I$32*'Precios C'!BA37)+(Ponderadores!$I$33*'Precios C'!BB37))</f>
        <v>13.208842875816995</v>
      </c>
      <c r="H38" s="12">
        <f t="shared" si="3"/>
        <v>78.01958507156786</v>
      </c>
      <c r="I38" s="12">
        <f t="shared" si="2"/>
        <v>99.69296226474347</v>
      </c>
      <c r="K38" s="45"/>
      <c r="L38" s="5">
        <v>38292</v>
      </c>
      <c r="M38" s="9">
        <f>Ponderadores!$H$4*'Precios C'!B37</f>
        <v>293.55</v>
      </c>
      <c r="N38" s="9">
        <f>Ponderadores!$H$5*((Ponderadores!$I$6*'Precios C'!C37)+(Ponderadores!$I$7*'Precios C'!D37)+(Ponderadores!$I$8*'Precios C'!E37))</f>
        <v>0.08442</v>
      </c>
      <c r="O38" s="9">
        <f>Ponderadores!$H$9*'Precios C'!F37</f>
        <v>2.556</v>
      </c>
      <c r="P38" s="9">
        <f>Ponderadores!$H$10*((Ponderadores!$I$11*((Ponderadores!$J$12*'Precios C'!G37)+(Ponderadores!$J$13*'Precios C'!H37)+(Ponderadores!$J$14*'Precios C'!I37))+(Ponderadores!$I$15*'Precios C'!J37)+(Ponderadores!$I$16*'Precios C'!K37)))</f>
        <v>528.1108022399999</v>
      </c>
      <c r="Q38" s="9">
        <f>Ponderadores!$H$17*((Ponderadores!$I$18*'Precios C'!L37)+(Ponderadores!$I$19*'Precios C'!M37)+(Ponderadores!$I$20*'Precios C'!N37)+(Ponderadores!$I$21*'Precios C'!O37)+(Ponderadores!$I$22*'Precios C'!P37)+(Ponderadores!$I$23*'Precios C'!Q37))</f>
        <v>1.7056800000000003</v>
      </c>
      <c r="R38" s="9">
        <f>Ponderadores!$H$24*((Ponderadores!$I$25*'Precios C'!R37)+(Ponderadores!$I$26*'Precios C'!S37)+(Ponderadores!$I$27*'Precios C'!T37)+(Ponderadores!$I$28*'Precios C'!U37)+(Ponderadores!$I$29*'Precios C'!V37)+(Ponderadores!$I$30*'Precios C'!W37)+(Ponderadores!$I$31*'Precios C'!X37)+(Ponderadores!$I$32*'Precios C'!Y37)+(Ponderadores!$I$33*'Precios C'!Z37))</f>
        <v>0.9635938000000001</v>
      </c>
      <c r="S38" s="12">
        <f t="shared" si="4"/>
        <v>826.97049604</v>
      </c>
    </row>
    <row r="39" spans="1:19" ht="9.75">
      <c r="A39" s="5">
        <v>38322</v>
      </c>
      <c r="B39" s="9">
        <f>Ponderadores!$H$4*'Precios C'!AD38</f>
        <v>4.052629078217309</v>
      </c>
      <c r="C39" s="9">
        <f>Ponderadores!$H$5*((Ponderadores!$I$6*'Precios C'!AE38)+(Ponderadores!$I$7*'Precios C'!AF38)+(Ponderadores!$I$8*'Precios C'!AG38))</f>
        <v>12.905694274173786</v>
      </c>
      <c r="D39" s="9">
        <f>Ponderadores!$H$9*'Precios C'!AH38</f>
        <v>11.530138172508568</v>
      </c>
      <c r="E39" s="9">
        <f>Ponderadores!$H$10*((Ponderadores!$I$11*((Ponderadores!$J$12*'Precios C'!AI38)+(Ponderadores!$J$13*'Precios C'!AJ38)+(Ponderadores!$J$14*'Precios C'!AK38))+(Ponderadores!$I$15*'Precios C'!AL38)+(Ponderadores!$I$16*'Precios C'!AM38)))</f>
        <v>21.01842216066482</v>
      </c>
      <c r="F39" s="9">
        <f>Ponderadores!$H$17*((Ponderadores!$I$18*'Precios C'!AN38)+(Ponderadores!$I$19*'Precios C'!AO38)+(Ponderadores!$I$20*'Precios C'!AP38)+(Ponderadores!$I$21*'Precios C'!AQ38)+(Ponderadores!$I$22*'Precios C'!AR38)+(Ponderadores!$I$23*'Precios C'!AS38))</f>
        <v>15.52601651498798</v>
      </c>
      <c r="G39" s="9">
        <f>Ponderadores!$H$24*((Ponderadores!$I$25*'Precios C'!AT38)+(Ponderadores!$I$26*'Precios C'!AU38)+(Ponderadores!$I$27*'Precios C'!AV38)+(Ponderadores!$I$28*'Precios C'!AW38)+(Ponderadores!$I$29*'Precios C'!AX38)+(Ponderadores!$I$30*'Precios C'!AY38)+(Ponderadores!$I$31*'Precios C'!AZ38)+(Ponderadores!$I$32*'Precios C'!BA38)+(Ponderadores!$I$33*'Precios C'!BB38))</f>
        <v>13.208842875816995</v>
      </c>
      <c r="H39" s="12">
        <f t="shared" si="3"/>
        <v>78.24174307636946</v>
      </c>
      <c r="I39" s="12">
        <f t="shared" si="2"/>
        <v>99.97683444336604</v>
      </c>
      <c r="K39" s="45"/>
      <c r="L39" s="5">
        <v>38322</v>
      </c>
      <c r="M39" s="9">
        <f>Ponderadores!$H$4*'Precios C'!B38</f>
        <v>293.55</v>
      </c>
      <c r="N39" s="9">
        <f>Ponderadores!$H$5*((Ponderadores!$I$6*'Precios C'!C38)+(Ponderadores!$I$7*'Precios C'!D38)+(Ponderadores!$I$8*'Precios C'!E38))</f>
        <v>0.08505</v>
      </c>
      <c r="O39" s="9">
        <f>Ponderadores!$H$9*'Precios C'!F38</f>
        <v>2.556</v>
      </c>
      <c r="P39" s="9">
        <f>Ponderadores!$H$10*((Ponderadores!$I$11*((Ponderadores!$J$12*'Precios C'!G38)+(Ponderadores!$J$13*'Precios C'!H38)+(Ponderadores!$J$14*'Precios C'!I38))+(Ponderadores!$I$15*'Precios C'!J38)+(Ponderadores!$I$16*'Precios C'!K38)))</f>
        <v>528.11812788</v>
      </c>
      <c r="Q39" s="9">
        <f>Ponderadores!$H$17*((Ponderadores!$I$18*'Precios C'!L38)+(Ponderadores!$I$19*'Precios C'!M38)+(Ponderadores!$I$20*'Precios C'!N38)+(Ponderadores!$I$21*'Precios C'!O38)+(Ponderadores!$I$22*'Precios C'!P38)+(Ponderadores!$I$23*'Precios C'!Q38))</f>
        <v>1.7056800000000003</v>
      </c>
      <c r="R39" s="9">
        <f>Ponderadores!$H$24*((Ponderadores!$I$25*'Precios C'!R38)+(Ponderadores!$I$26*'Precios C'!S38)+(Ponderadores!$I$27*'Precios C'!T38)+(Ponderadores!$I$28*'Precios C'!U38)+(Ponderadores!$I$29*'Precios C'!V38)+(Ponderadores!$I$30*'Precios C'!W38)+(Ponderadores!$I$31*'Precios C'!X38)+(Ponderadores!$I$32*'Precios C'!Y38)+(Ponderadores!$I$33*'Precios C'!Z38))</f>
        <v>0.9635938000000001</v>
      </c>
      <c r="S39" s="12">
        <f t="shared" si="4"/>
        <v>826.97845168</v>
      </c>
    </row>
    <row r="40" spans="1:19" ht="9.75">
      <c r="A40" s="5">
        <v>38353</v>
      </c>
      <c r="B40" s="9">
        <f>Ponderadores!$H$4*'Precios C'!AD39</f>
        <v>4.633009188944069</v>
      </c>
      <c r="C40" s="9">
        <f>Ponderadores!$H$5*((Ponderadores!$I$6*'Precios C'!AE39)+(Ponderadores!$I$7*'Precios C'!AF39)+(Ponderadores!$I$8*'Precios C'!AG39))</f>
        <v>12.260169379105372</v>
      </c>
      <c r="D40" s="9">
        <f>Ponderadores!$H$9*'Precios C'!AH39</f>
        <v>11.998119490695398</v>
      </c>
      <c r="E40" s="9">
        <f>Ponderadores!$H$10*((Ponderadores!$I$11*((Ponderadores!$J$12*'Precios C'!AI39)+(Ponderadores!$J$13*'Precios C'!AJ39)+(Ponderadores!$J$14*'Precios C'!AK39))+(Ponderadores!$I$15*'Precios C'!AL39)+(Ponderadores!$I$16*'Precios C'!AM39)))</f>
        <v>21.00209085872576</v>
      </c>
      <c r="F40" s="9">
        <f>Ponderadores!$H$17*((Ponderadores!$I$18*'Precios C'!AN39)+(Ponderadores!$I$19*'Precios C'!AO39)+(Ponderadores!$I$20*'Precios C'!AP39)+(Ponderadores!$I$21*'Precios C'!AQ39)+(Ponderadores!$I$22*'Precios C'!AR39)+(Ponderadores!$I$23*'Precios C'!AS39))</f>
        <v>15</v>
      </c>
      <c r="G40" s="9">
        <f>Ponderadores!$H$24*((Ponderadores!$I$25*'Precios C'!AT39)+(Ponderadores!$I$26*'Precios C'!AU39)+(Ponderadores!$I$27*'Precios C'!AV39)+(Ponderadores!$I$28*'Precios C'!AW39)+(Ponderadores!$I$29*'Precios C'!AX39)+(Ponderadores!$I$30*'Precios C'!AY39)+(Ponderadores!$I$31*'Precios C'!AZ39)+(Ponderadores!$I$32*'Precios C'!BA39)+(Ponderadores!$I$33*'Precios C'!BB39))</f>
        <v>12.999999999999998</v>
      </c>
      <c r="H40" s="12">
        <f t="shared" si="3"/>
        <v>77.8933889174706</v>
      </c>
      <c r="I40" s="12">
        <f t="shared" si="2"/>
        <v>99.53170956881034</v>
      </c>
      <c r="K40" s="45"/>
      <c r="L40" s="5">
        <v>38353</v>
      </c>
      <c r="M40" s="9">
        <f>Ponderadores!$H$4*'Precios C'!B39</f>
        <v>322.5</v>
      </c>
      <c r="N40" s="9">
        <f>Ponderadores!$H$5*((Ponderadores!$I$6*'Precios C'!C39)+(Ponderadores!$I$7*'Precios C'!D39)+(Ponderadores!$I$8*'Precios C'!E39))</f>
        <v>0.08288999999999999</v>
      </c>
      <c r="O40" s="9">
        <f>Ponderadores!$H$9*'Precios C'!F39</f>
        <v>2.556</v>
      </c>
      <c r="P40" s="9">
        <f>Ponderadores!$H$10*((Ponderadores!$I$11*((Ponderadores!$J$12*'Precios C'!G39)+(Ponderadores!$J$13*'Precios C'!H39)+(Ponderadores!$J$14*'Precios C'!I39))+(Ponderadores!$I$15*'Precios C'!J39)+(Ponderadores!$I$16*'Precios C'!K39)))</f>
        <v>528.0809856</v>
      </c>
      <c r="Q40" s="9">
        <f>Ponderadores!$H$17*((Ponderadores!$I$18*'Precios C'!L39)+(Ponderadores!$I$19*'Precios C'!M39)+(Ponderadores!$I$20*'Precios C'!N39)+(Ponderadores!$I$21*'Precios C'!O39)+(Ponderadores!$I$22*'Precios C'!P39)+(Ponderadores!$I$23*'Precios C'!Q39))</f>
        <v>1.8467070000000003</v>
      </c>
      <c r="R40" s="9">
        <f>Ponderadores!$H$24*((Ponderadores!$I$25*'Precios C'!R39)+(Ponderadores!$I$26*'Precios C'!S39)+(Ponderadores!$I$27*'Precios C'!T39)+(Ponderadores!$I$28*'Precios C'!U39)+(Ponderadores!$I$29*'Precios C'!V39)+(Ponderadores!$I$30*'Precios C'!W39)+(Ponderadores!$I$31*'Precios C'!X39)+(Ponderadores!$I$32*'Precios C'!Y39)+(Ponderadores!$I$33*'Precios C'!Z39))</f>
        <v>0.9310834</v>
      </c>
      <c r="S40" s="12">
        <f t="shared" si="4"/>
        <v>855.9976660000001</v>
      </c>
    </row>
    <row r="41" spans="1:19" s="104" customFormat="1" ht="9.75">
      <c r="A41" s="100">
        <v>38384</v>
      </c>
      <c r="B41" s="101">
        <f>Ponderadores!$H$4*'Precios C'!AD40</f>
        <v>4.743965001115105</v>
      </c>
      <c r="C41" s="101">
        <f>Ponderadores!$H$5*((Ponderadores!$I$6*'Precios C'!AE40)+(Ponderadores!$I$7*'Precios C'!AF40)+(Ponderadores!$I$8*'Precios C'!AG40))</f>
        <v>12.260169379105372</v>
      </c>
      <c r="D41" s="101">
        <f>Ponderadores!$H$9*'Precios C'!AH40</f>
        <v>12.285462130937098</v>
      </c>
      <c r="E41" s="101">
        <f>Ponderadores!$H$10*((Ponderadores!$I$11*((Ponderadores!$J$12*'Precios C'!AI40)+(Ponderadores!$J$13*'Precios C'!AJ40)+(Ponderadores!$J$14*'Precios C'!AK40))+(Ponderadores!$I$15*'Precios C'!AL40)+(Ponderadores!$I$16*'Precios C'!AM40)))</f>
        <v>20.97027590027701</v>
      </c>
      <c r="F41" s="101">
        <f>Ponderadores!$H$17*((Ponderadores!$I$18*'Precios C'!AN40)+(Ponderadores!$I$19*'Precios C'!AO40)+(Ponderadores!$I$20*'Precios C'!AP40)+(Ponderadores!$I$21*'Precios C'!AQ40)+(Ponderadores!$I$22*'Precios C'!AR40)+(Ponderadores!$I$23*'Precios C'!AS40))</f>
        <v>15</v>
      </c>
      <c r="G41" s="101">
        <f>Ponderadores!$H$24*((Ponderadores!$I$25*'Precios C'!AT40)+(Ponderadores!$I$26*'Precios C'!AU40)+(Ponderadores!$I$27*'Precios C'!AV40)+(Ponderadores!$I$28*'Precios C'!AW40)+(Ponderadores!$I$29*'Precios C'!AX40)+(Ponderadores!$I$30*'Precios C'!AY40)+(Ponderadores!$I$31*'Precios C'!AZ40)+(Ponderadores!$I$32*'Precios C'!BA40)+(Ponderadores!$I$33*'Precios C'!BB40))</f>
        <v>12.999999999999998</v>
      </c>
      <c r="H41" s="102">
        <f t="shared" si="3"/>
        <v>78.25987241143459</v>
      </c>
      <c r="I41" s="102">
        <f t="shared" si="2"/>
        <v>100</v>
      </c>
      <c r="J41" s="101"/>
      <c r="K41" s="103"/>
      <c r="L41" s="100">
        <v>38384</v>
      </c>
      <c r="M41" s="101">
        <f>Ponderadores!$H$4*'Precios C'!B40</f>
        <v>322.5</v>
      </c>
      <c r="N41" s="101">
        <f>Ponderadores!$H$5*((Ponderadores!$I$6*'Precios C'!C40)+(Ponderadores!$I$7*'Precios C'!D40)+(Ponderadores!$I$8*'Precios C'!E40))</f>
        <v>0.08288999999999999</v>
      </c>
      <c r="O41" s="101">
        <f>Ponderadores!$H$9*'Precios C'!F40</f>
        <v>2.556</v>
      </c>
      <c r="P41" s="101">
        <f>Ponderadores!$H$10*((Ponderadores!$I$11*((Ponderadores!$J$12*'Precios C'!G40)+(Ponderadores!$J$13*'Precios C'!H40)+(Ponderadores!$J$14*'Precios C'!I40))+(Ponderadores!$I$15*'Precios C'!J40)+(Ponderadores!$I$16*'Precios C'!K40)))</f>
        <v>528.0086288399999</v>
      </c>
      <c r="Q41" s="101">
        <f>Ponderadores!$H$17*((Ponderadores!$I$18*'Precios C'!L40)+(Ponderadores!$I$19*'Precios C'!M40)+(Ponderadores!$I$20*'Precios C'!N40)+(Ponderadores!$I$21*'Precios C'!O40)+(Ponderadores!$I$22*'Precios C'!P40)+(Ponderadores!$I$23*'Precios C'!Q40))</f>
        <v>1.8467070000000003</v>
      </c>
      <c r="R41" s="101">
        <f>Ponderadores!$H$24*((Ponderadores!$I$25*'Precios C'!R40)+(Ponderadores!$I$26*'Precios C'!S40)+(Ponderadores!$I$27*'Precios C'!T40)+(Ponderadores!$I$28*'Precios C'!U40)+(Ponderadores!$I$29*'Precios C'!V40)+(Ponderadores!$I$30*'Precios C'!W40)+(Ponderadores!$I$31*'Precios C'!X40)+(Ponderadores!$I$32*'Precios C'!Y40)+(Ponderadores!$I$33*'Precios C'!Z40))</f>
        <v>0.9310834</v>
      </c>
      <c r="S41" s="102">
        <f t="shared" si="4"/>
        <v>855.92530924</v>
      </c>
    </row>
    <row r="42" spans="1:19" ht="9.75">
      <c r="A42" s="106">
        <v>38412</v>
      </c>
      <c r="B42" s="107">
        <f>Ponderadores!$H$4*'Precios C'!AD41</f>
        <v>4.633735337478835</v>
      </c>
      <c r="C42" s="107">
        <f>Ponderadores!$H$5*((Ponderadores!$I$6*'Precios C'!AE41)+(Ponderadores!$I$7*'Precios C'!AF41)+(Ponderadores!$I$8*'Precios C'!AG41))</f>
        <v>12.029746728110597</v>
      </c>
      <c r="D42" s="107">
        <f>Ponderadores!$H$9*'Precios C'!AH41</f>
        <v>12</v>
      </c>
      <c r="E42" s="107">
        <f>Ponderadores!$H$10*((Ponderadores!$I$11*((Ponderadores!$J$12*'Precios C'!AI41)+(Ponderadores!$J$13*'Precios C'!AJ41)+(Ponderadores!$J$14*'Precios C'!AK41))+(Ponderadores!$I$15*'Precios C'!AL41)+(Ponderadores!$I$16*'Precios C'!AM41)))</f>
        <v>21</v>
      </c>
      <c r="F42" s="107">
        <f>Ponderadores!$H$17*((Ponderadores!$I$18*'Precios C'!AN41)+(Ponderadores!$I$19*'Precios C'!AO41)+(Ponderadores!$I$20*'Precios C'!AP41)+(Ponderadores!$I$21*'Precios C'!AQ41)+(Ponderadores!$I$22*'Precios C'!AR41)+(Ponderadores!$I$23*'Precios C'!AS41))</f>
        <v>15</v>
      </c>
      <c r="G42" s="107">
        <f>Ponderadores!$H$24*((Ponderadores!$I$25*'Precios C'!AT41)+(Ponderadores!$I$26*'Precios C'!AU41)+(Ponderadores!$I$27*'Precios C'!AV41)+(Ponderadores!$I$28*'Precios C'!AW41)+(Ponderadores!$I$29*'Precios C'!AX41)+(Ponderadores!$I$30*'Precios C'!AY41)+(Ponderadores!$I$31*'Precios C'!AZ41)+(Ponderadores!$I$32*'Precios C'!BA41)+(Ponderadores!$I$33*'Precios C'!BB41))</f>
        <v>12.999999999999998</v>
      </c>
      <c r="H42" s="105">
        <f t="shared" si="3"/>
        <v>77.66348206558943</v>
      </c>
      <c r="I42" s="12">
        <f t="shared" si="2"/>
        <v>99.2379359594279</v>
      </c>
      <c r="K42" s="45"/>
      <c r="L42" s="5">
        <v>38412</v>
      </c>
      <c r="M42" s="9">
        <f>Ponderadores!$H$4*'Precios C'!B41</f>
        <v>322.5</v>
      </c>
      <c r="N42" s="9">
        <f>Ponderadores!$H$5*((Ponderadores!$I$6*'Precios C'!C41)+(Ponderadores!$I$7*'Precios C'!D41)+(Ponderadores!$I$8*'Precios C'!E41))</f>
        <v>0.08208</v>
      </c>
      <c r="O42" s="9">
        <f>Ponderadores!$H$9*'Precios C'!F41</f>
        <v>2.556</v>
      </c>
      <c r="P42" s="9">
        <f>Ponderadores!$H$10*((Ponderadores!$I$11*((Ponderadores!$J$12*'Precios C'!G41)+(Ponderadores!$J$13*'Precios C'!H41)+(Ponderadores!$J$14*'Precios C'!I41))+(Ponderadores!$I$15*'Precios C'!J41)+(Ponderadores!$I$16*'Precios C'!K41)))</f>
        <v>528.07623036</v>
      </c>
      <c r="Q42" s="9">
        <f>Ponderadores!$H$17*((Ponderadores!$I$18*'Precios C'!L41)+(Ponderadores!$I$19*'Precios C'!M41)+(Ponderadores!$I$20*'Precios C'!N41)+(Ponderadores!$I$21*'Precios C'!O41)+(Ponderadores!$I$22*'Precios C'!P41)+(Ponderadores!$I$23*'Precios C'!Q41))</f>
        <v>1.8467070000000003</v>
      </c>
      <c r="R42" s="9">
        <f>Ponderadores!$H$24*((Ponderadores!$I$25*'Precios C'!R41)+(Ponderadores!$I$26*'Precios C'!S41)+(Ponderadores!$I$27*'Precios C'!T41)+(Ponderadores!$I$28*'Precios C'!U41)+(Ponderadores!$I$29*'Precios C'!V41)+(Ponderadores!$I$30*'Precios C'!W41)+(Ponderadores!$I$31*'Precios C'!X41)+(Ponderadores!$I$32*'Precios C'!Y41)+(Ponderadores!$I$33*'Precios C'!Z41))</f>
        <v>0.9310834</v>
      </c>
      <c r="S42" s="12">
        <f t="shared" si="4"/>
        <v>855.99210076</v>
      </c>
    </row>
    <row r="43" spans="1:19" ht="9.75">
      <c r="A43" s="5">
        <v>38443</v>
      </c>
      <c r="B43" s="9">
        <f>Ponderadores!$H$4*'Precios C'!AD42</f>
        <v>4.6908988317254</v>
      </c>
      <c r="C43" s="9">
        <f>Ponderadores!$H$5*((Ponderadores!$I$6*'Precios C'!AE42)+(Ponderadores!$I$7*'Precios C'!AF42)+(Ponderadores!$I$8*'Precios C'!AG42))</f>
        <v>13.330376712855008</v>
      </c>
      <c r="D43" s="9">
        <f>Ponderadores!$H$9*'Precios C'!AH42</f>
        <v>11.748805247191202</v>
      </c>
      <c r="E43" s="9">
        <f>Ponderadores!$H$10*((Ponderadores!$I$11*((Ponderadores!$J$12*'Precios C'!AI42)+(Ponderadores!$J$13*'Precios C'!AJ42)+(Ponderadores!$J$14*'Precios C'!AK42))+(Ponderadores!$I$15*'Precios C'!AL42)+(Ponderadores!$I$16*'Precios C'!AM42)))</f>
        <v>21.007515789473686</v>
      </c>
      <c r="F43" s="9">
        <f>Ponderadores!$H$17*((Ponderadores!$I$18*'Precios C'!AN42)+(Ponderadores!$I$19*'Precios C'!AO42)+(Ponderadores!$I$20*'Precios C'!AP42)+(Ponderadores!$I$21*'Precios C'!AQ42)+(Ponderadores!$I$22*'Precios C'!AR42)+(Ponderadores!$I$23*'Precios C'!AS42))</f>
        <v>15</v>
      </c>
      <c r="G43" s="9">
        <f>Ponderadores!$H$24*((Ponderadores!$I$25*'Precios C'!AT42)+(Ponderadores!$I$26*'Precios C'!AU42)+(Ponderadores!$I$27*'Precios C'!AV42)+(Ponderadores!$I$28*'Precios C'!AW42)+(Ponderadores!$I$29*'Precios C'!AX42)+(Ponderadores!$I$30*'Precios C'!AY42)+(Ponderadores!$I$31*'Precios C'!AZ42)+(Ponderadores!$I$32*'Precios C'!BA42)+(Ponderadores!$I$33*'Precios C'!BB42))</f>
        <v>13.670851027231683</v>
      </c>
      <c r="H43" s="12">
        <f t="shared" si="3"/>
        <v>79.44844760847697</v>
      </c>
      <c r="I43" s="12">
        <f t="shared" si="2"/>
        <v>101.51875432506931</v>
      </c>
      <c r="K43" s="45"/>
      <c r="L43" s="5">
        <v>38443</v>
      </c>
      <c r="M43" s="9">
        <f>Ponderadores!$H$4*'Precios C'!B42</f>
        <v>322.5</v>
      </c>
      <c r="N43" s="9">
        <f>Ponderadores!$H$5*((Ponderadores!$I$6*'Precios C'!C42)+(Ponderadores!$I$7*'Precios C'!D42)+(Ponderadores!$I$8*'Precios C'!E42))</f>
        <v>0.08652</v>
      </c>
      <c r="O43" s="9">
        <f>Ponderadores!$H$9*'Precios C'!F42</f>
        <v>2.472</v>
      </c>
      <c r="P43" s="9">
        <f>Ponderadores!$H$10*((Ponderadores!$I$11*((Ponderadores!$J$12*'Precios C'!G42)+(Ponderadores!$J$13*'Precios C'!H42)+(Ponderadores!$J$14*'Precios C'!I42))+(Ponderadores!$I$15*'Precios C'!J42)+(Ponderadores!$I$16*'Precios C'!K42)))</f>
        <v>528.0933235199999</v>
      </c>
      <c r="Q43" s="9">
        <f>Ponderadores!$H$17*((Ponderadores!$I$18*'Precios C'!L42)+(Ponderadores!$I$19*'Precios C'!M42)+(Ponderadores!$I$20*'Precios C'!N42)+(Ponderadores!$I$21*'Precios C'!O42)+(Ponderadores!$I$22*'Precios C'!P42)+(Ponderadores!$I$23*'Precios C'!Q42))</f>
        <v>1.8467070000000003</v>
      </c>
      <c r="R43" s="9">
        <f>Ponderadores!$H$24*((Ponderadores!$I$25*'Precios C'!R42)+(Ponderadores!$I$26*'Precios C'!S42)+(Ponderadores!$I$27*'Precios C'!T42)+(Ponderadores!$I$28*'Precios C'!U42)+(Ponderadores!$I$29*'Precios C'!V42)+(Ponderadores!$I$30*'Precios C'!W42)+(Ponderadores!$I$31*'Precios C'!X42)+(Ponderadores!$I$32*'Precios C'!Y42)+(Ponderadores!$I$33*'Precios C'!Z42))</f>
        <v>0.8999666000000001</v>
      </c>
      <c r="S43" s="12">
        <f t="shared" si="4"/>
        <v>855.8985171199998</v>
      </c>
    </row>
    <row r="44" spans="1:19" ht="9.75">
      <c r="A44" s="5">
        <v>38473</v>
      </c>
      <c r="B44" s="9">
        <f>Ponderadores!$H$4*'Precios C'!AD43</f>
        <v>4.830585333433982</v>
      </c>
      <c r="C44" s="9">
        <f>Ponderadores!$H$5*((Ponderadores!$I$6*'Precios C'!AE43)+(Ponderadores!$I$7*'Precios C'!AF43)+(Ponderadores!$I$8*'Precios C'!AG43))</f>
        <v>13.330376712855008</v>
      </c>
      <c r="D44" s="9">
        <f>Ponderadores!$H$9*'Precios C'!AH43</f>
        <v>12.098663464796786</v>
      </c>
      <c r="E44" s="9">
        <f>Ponderadores!$H$10*((Ponderadores!$I$11*((Ponderadores!$J$12*'Precios C'!AI43)+(Ponderadores!$J$13*'Precios C'!AJ43)+(Ponderadores!$J$14*'Precios C'!AK43))+(Ponderadores!$I$15*'Precios C'!AL43)+(Ponderadores!$I$16*'Precios C'!AM43)))</f>
        <v>20.9783567867036</v>
      </c>
      <c r="F44" s="9">
        <f>Ponderadores!$H$17*((Ponderadores!$I$18*'Precios C'!AN43)+(Ponderadores!$I$19*'Precios C'!AO43)+(Ponderadores!$I$20*'Precios C'!AP43)+(Ponderadores!$I$21*'Precios C'!AQ43)+(Ponderadores!$I$22*'Precios C'!AR43)+(Ponderadores!$I$23*'Precios C'!AS43))</f>
        <v>15</v>
      </c>
      <c r="G44" s="9">
        <f>Ponderadores!$H$24*((Ponderadores!$I$25*'Precios C'!AT43)+(Ponderadores!$I$26*'Precios C'!AU43)+(Ponderadores!$I$27*'Precios C'!AV43)+(Ponderadores!$I$28*'Precios C'!AW43)+(Ponderadores!$I$29*'Precios C'!AX43)+(Ponderadores!$I$30*'Precios C'!AY43)+(Ponderadores!$I$31*'Precios C'!AZ43)+(Ponderadores!$I$32*'Precios C'!BA43)+(Ponderadores!$I$33*'Precios C'!BB43))</f>
        <v>13.670851027231683</v>
      </c>
      <c r="H44" s="12">
        <f t="shared" si="3"/>
        <v>79.90883332502105</v>
      </c>
      <c r="I44" s="12">
        <f t="shared" si="2"/>
        <v>102.1070324583682</v>
      </c>
      <c r="K44" s="45"/>
      <c r="L44" s="5">
        <v>38473</v>
      </c>
      <c r="M44" s="9">
        <f>Ponderadores!$H$4*'Precios C'!B43</f>
        <v>322.5</v>
      </c>
      <c r="N44" s="9">
        <f>Ponderadores!$H$5*((Ponderadores!$I$6*'Precios C'!C43)+(Ponderadores!$I$7*'Precios C'!D43)+(Ponderadores!$I$8*'Precios C'!E43))</f>
        <v>0.08652</v>
      </c>
      <c r="O44" s="9">
        <f>Ponderadores!$H$9*'Precios C'!F43</f>
        <v>2.472</v>
      </c>
      <c r="P44" s="9">
        <f>Ponderadores!$H$10*((Ponderadores!$I$11*((Ponderadores!$J$12*'Precios C'!G43)+(Ponderadores!$J$13*'Precios C'!H43)+(Ponderadores!$J$14*'Precios C'!I43))+(Ponderadores!$I$15*'Precios C'!J43)+(Ponderadores!$I$16*'Precios C'!K43)))</f>
        <v>528.0270072</v>
      </c>
      <c r="Q44" s="9">
        <f>Ponderadores!$H$17*((Ponderadores!$I$18*'Precios C'!L43)+(Ponderadores!$I$19*'Precios C'!M43)+(Ponderadores!$I$20*'Precios C'!N43)+(Ponderadores!$I$21*'Precios C'!O43)+(Ponderadores!$I$22*'Precios C'!P43)+(Ponderadores!$I$23*'Precios C'!Q43))</f>
        <v>1.8467070000000003</v>
      </c>
      <c r="R44" s="9">
        <f>Ponderadores!$H$24*((Ponderadores!$I$25*'Precios C'!R43)+(Ponderadores!$I$26*'Precios C'!S43)+(Ponderadores!$I$27*'Precios C'!T43)+(Ponderadores!$I$28*'Precios C'!U43)+(Ponderadores!$I$29*'Precios C'!V43)+(Ponderadores!$I$30*'Precios C'!W43)+(Ponderadores!$I$31*'Precios C'!X43)+(Ponderadores!$I$32*'Precios C'!Y43)+(Ponderadores!$I$33*'Precios C'!Z43))</f>
        <v>0.8999666000000001</v>
      </c>
      <c r="S44" s="12">
        <f t="shared" si="4"/>
        <v>855.8322007999999</v>
      </c>
    </row>
    <row r="45" spans="1:19" s="2" customFormat="1" ht="9.75">
      <c r="A45" s="21">
        <v>38504</v>
      </c>
      <c r="B45" s="83">
        <f>Ponderadores!$H$4*'Precios C'!AD44</f>
        <v>4.877606085700035</v>
      </c>
      <c r="C45" s="83">
        <f>Ponderadores!$H$5*((Ponderadores!$I$6*'Precios C'!AE44)+(Ponderadores!$I$7*'Precios C'!AF44)+(Ponderadores!$I$8*'Precios C'!AG44))</f>
        <v>13.362721726332097</v>
      </c>
      <c r="D45" s="83">
        <f>Ponderadores!$H$9*'Precios C'!AH44</f>
        <v>12.216431440779136</v>
      </c>
      <c r="E45" s="83">
        <f>Ponderadores!$H$10*((Ponderadores!$I$11*((Ponderadores!$J$12*'Precios C'!AI44)+(Ponderadores!$J$13*'Precios C'!AJ44)+(Ponderadores!$J$14*'Precios C'!AK44))+(Ponderadores!$I$15*'Precios C'!AL44)+(Ponderadores!$I$16*'Precios C'!AM44)))</f>
        <v>20.955865927977836</v>
      </c>
      <c r="F45" s="83">
        <f>Ponderadores!$H$17*((Ponderadores!$I$18*'Precios C'!AN44)+(Ponderadores!$I$19*'Precios C'!AO44)+(Ponderadores!$I$20*'Precios C'!AP44)+(Ponderadores!$I$21*'Precios C'!AQ44)+(Ponderadores!$I$22*'Precios C'!AR44)+(Ponderadores!$I$23*'Precios C'!AS44))</f>
        <v>15</v>
      </c>
      <c r="G45" s="83">
        <f>Ponderadores!$H$24*((Ponderadores!$I$25*'Precios C'!AT44)+(Ponderadores!$I$26*'Precios C'!AU44)+(Ponderadores!$I$27*'Precios C'!AV44)+(Ponderadores!$I$28*'Precios C'!AW44)+(Ponderadores!$I$29*'Precios C'!AX44)+(Ponderadores!$I$30*'Precios C'!AY44)+(Ponderadores!$I$31*'Precios C'!AZ44)+(Ponderadores!$I$32*'Precios C'!BA44)+(Ponderadores!$I$33*'Precios C'!BB44))</f>
        <v>13.670851027231683</v>
      </c>
      <c r="H45" s="12">
        <f t="shared" si="3"/>
        <v>80.08347620802078</v>
      </c>
      <c r="I45" s="12">
        <f t="shared" si="2"/>
        <v>102.33019009665514</v>
      </c>
      <c r="J45" s="77"/>
      <c r="K45" s="76"/>
      <c r="L45" s="21">
        <v>38504</v>
      </c>
      <c r="M45" s="9">
        <f>Ponderadores!$H$4*'Precios C'!B44</f>
        <v>322.5</v>
      </c>
      <c r="N45" s="9">
        <f>Ponderadores!$H$5*((Ponderadores!$I$6*'Precios C'!C44)+(Ponderadores!$I$7*'Precios C'!D44)+(Ponderadores!$I$8*'Precios C'!E44))</f>
        <v>0.08664</v>
      </c>
      <c r="O45" s="9">
        <f>Ponderadores!$H$9*'Precios C'!F44</f>
        <v>2.472</v>
      </c>
      <c r="P45" s="9">
        <f>Ponderadores!$H$10*((Ponderadores!$I$11*((Ponderadores!$J$12*'Precios C'!G44)+(Ponderadores!$J$13*'Precios C'!H44)+(Ponderadores!$J$14*'Precios C'!I44))+(Ponderadores!$I$15*'Precios C'!J44)+(Ponderadores!$I$16*'Precios C'!K44)))</f>
        <v>527.97585624</v>
      </c>
      <c r="Q45" s="9">
        <f>Ponderadores!$H$17*((Ponderadores!$I$18*'Precios C'!L44)+(Ponderadores!$I$19*'Precios C'!M44)+(Ponderadores!$I$20*'Precios C'!N44)+(Ponderadores!$I$21*'Precios C'!O44)+(Ponderadores!$I$22*'Precios C'!P44)+(Ponderadores!$I$23*'Precios C'!Q44))</f>
        <v>1.8467070000000003</v>
      </c>
      <c r="R45" s="9">
        <f>Ponderadores!$H$24*((Ponderadores!$I$25*'Precios C'!R44)+(Ponderadores!$I$26*'Precios C'!S44)+(Ponderadores!$I$27*'Precios C'!T44)+(Ponderadores!$I$28*'Precios C'!U44)+(Ponderadores!$I$29*'Precios C'!V44)+(Ponderadores!$I$30*'Precios C'!W44)+(Ponderadores!$I$31*'Precios C'!X44)+(Ponderadores!$I$32*'Precios C'!Y44)+(Ponderadores!$I$33*'Precios C'!Z44))</f>
        <v>0.8999666000000001</v>
      </c>
      <c r="S45" s="12">
        <f t="shared" si="4"/>
        <v>855.78116984</v>
      </c>
    </row>
    <row r="46" spans="1:19" ht="9.75">
      <c r="A46" s="5">
        <v>38534</v>
      </c>
      <c r="B46" s="9">
        <f>Ponderadores!$H$4*'Precios C'!AD45</f>
        <v>4.806240989546732</v>
      </c>
      <c r="C46" s="9">
        <f>Ponderadores!$H$5*((Ponderadores!$I$6*'Precios C'!AE45)+(Ponderadores!$I$7*'Precios C'!AF45)+(Ponderadores!$I$8*'Precios C'!AG45))</f>
        <v>13.217690859450958</v>
      </c>
      <c r="D46" s="9">
        <f>Ponderadores!$H$9*'Precios C'!AH45</f>
        <v>12.037690724718153</v>
      </c>
      <c r="E46" s="9">
        <f>Ponderadores!$H$10*((Ponderadores!$I$11*((Ponderadores!$J$12*'Precios C'!AI45)+(Ponderadores!$J$13*'Precios C'!AJ45)+(Ponderadores!$J$14*'Precios C'!AK45))+(Ponderadores!$I$15*'Precios C'!AL45)+(Ponderadores!$I$16*'Precios C'!AM45)))</f>
        <v>21.26335876038781</v>
      </c>
      <c r="F46" s="9">
        <f>Ponderadores!$H$17*((Ponderadores!$I$18*'Precios C'!AN45)+(Ponderadores!$I$19*'Precios C'!AO45)+(Ponderadores!$I$20*'Precios C'!AP45)+(Ponderadores!$I$21*'Precios C'!AQ45)+(Ponderadores!$I$22*'Precios C'!AR45)+(Ponderadores!$I$23*'Precios C'!AS45))</f>
        <v>15</v>
      </c>
      <c r="G46" s="9">
        <f>Ponderadores!$H$24*((Ponderadores!$I$25*'Precios C'!AT45)+(Ponderadores!$I$26*'Precios C'!AU45)+(Ponderadores!$I$27*'Precios C'!AV45)+(Ponderadores!$I$28*'Precios C'!AW45)+(Ponderadores!$I$29*'Precios C'!AX45)+(Ponderadores!$I$30*'Precios C'!AY45)+(Ponderadores!$I$31*'Precios C'!AZ45)+(Ponderadores!$I$32*'Precios C'!BA45)+(Ponderadores!$I$33*'Precios C'!BB45))</f>
        <v>13.670851027231683</v>
      </c>
      <c r="H46" s="12">
        <f t="shared" si="3"/>
        <v>79.99583236133533</v>
      </c>
      <c r="I46" s="12">
        <f t="shared" si="2"/>
        <v>102.21819931008105</v>
      </c>
      <c r="K46" s="45"/>
      <c r="L46" s="5">
        <v>38534</v>
      </c>
      <c r="M46" s="9">
        <f>Ponderadores!$H$4*'Precios C'!B45</f>
        <v>322.5</v>
      </c>
      <c r="N46" s="9">
        <f>Ponderadores!$H$5*((Ponderadores!$I$6*'Precios C'!C45)+(Ponderadores!$I$7*'Precios C'!D45)+(Ponderadores!$I$8*'Precios C'!E45))</f>
        <v>0.08615999999999999</v>
      </c>
      <c r="O46" s="9">
        <f>Ponderadores!$H$9*'Precios C'!F45</f>
        <v>2.472</v>
      </c>
      <c r="P46" s="9">
        <f>Ponderadores!$H$10*((Ponderadores!$I$11*((Ponderadores!$J$12*'Precios C'!G45)+(Ponderadores!$J$13*'Precios C'!H45)+(Ponderadores!$J$14*'Precios C'!I45))+(Ponderadores!$I$15*'Precios C'!J45)+(Ponderadores!$I$16*'Precios C'!K45)))</f>
        <v>535.84279224</v>
      </c>
      <c r="Q46" s="9">
        <f>Ponderadores!$H$17*((Ponderadores!$I$18*'Precios C'!L45)+(Ponderadores!$I$19*'Precios C'!M45)+(Ponderadores!$I$20*'Precios C'!N45)+(Ponderadores!$I$21*'Precios C'!O45)+(Ponderadores!$I$22*'Precios C'!P45)+(Ponderadores!$I$23*'Precios C'!Q45))</f>
        <v>1.8467070000000003</v>
      </c>
      <c r="R46" s="9">
        <f>Ponderadores!$H$24*((Ponderadores!$I$25*'Precios C'!R45)+(Ponderadores!$I$26*'Precios C'!S45)+(Ponderadores!$I$27*'Precios C'!T45)+(Ponderadores!$I$28*'Precios C'!U45)+(Ponderadores!$I$29*'Precios C'!V45)+(Ponderadores!$I$30*'Precios C'!W45)+(Ponderadores!$I$31*'Precios C'!X45)+(Ponderadores!$I$32*'Precios C'!Y45)+(Ponderadores!$I$33*'Precios C'!Z45))</f>
        <v>0.8999666000000001</v>
      </c>
      <c r="S46" s="12">
        <f t="shared" si="4"/>
        <v>863.6476258399999</v>
      </c>
    </row>
    <row r="47" spans="1:19" ht="9.75">
      <c r="A47" s="5">
        <v>38565</v>
      </c>
      <c r="B47" s="9">
        <f>Ponderadores!$H$4*'Precios C'!AD46</f>
        <v>5.920917543864026</v>
      </c>
      <c r="C47" s="9">
        <f>Ponderadores!$H$5*((Ponderadores!$I$6*'Precios C'!AE46)+(Ponderadores!$I$7*'Precios C'!AF46)+(Ponderadores!$I$8*'Precios C'!AG46))</f>
        <v>13.385367978436657</v>
      </c>
      <c r="D47" s="9">
        <f>Ponderadores!$H$9*'Precios C'!AH46</f>
        <v>12.169250186190483</v>
      </c>
      <c r="E47" s="9">
        <f>Ponderadores!$H$10*((Ponderadores!$I$11*((Ponderadores!$J$12*'Precios C'!AI46)+(Ponderadores!$J$13*'Precios C'!AJ46)+(Ponderadores!$J$14*'Precios C'!AK46))+(Ponderadores!$I$15*'Precios C'!AL46)+(Ponderadores!$I$16*'Precios C'!AM46)))</f>
        <v>21.264828012465372</v>
      </c>
      <c r="F47" s="9">
        <f>Ponderadores!$H$17*((Ponderadores!$I$18*'Precios C'!AN46)+(Ponderadores!$I$19*'Precios C'!AO46)+(Ponderadores!$I$20*'Precios C'!AP46)+(Ponderadores!$I$21*'Precios C'!AQ46)+(Ponderadores!$I$22*'Precios C'!AR46)+(Ponderadores!$I$23*'Precios C'!AS46))</f>
        <v>15</v>
      </c>
      <c r="G47" s="9">
        <f>Ponderadores!$H$24*((Ponderadores!$I$25*'Precios C'!AT46)+(Ponderadores!$I$26*'Precios C'!AU46)+(Ponderadores!$I$27*'Precios C'!AV46)+(Ponderadores!$I$28*'Precios C'!AW46)+(Ponderadores!$I$29*'Precios C'!AX46)+(Ponderadores!$I$30*'Precios C'!AY46)+(Ponderadores!$I$31*'Precios C'!AZ46)+(Ponderadores!$I$32*'Precios C'!BA46)+(Ponderadores!$I$33*'Precios C'!BB46))</f>
        <v>13.156511687892344</v>
      </c>
      <c r="H47" s="12">
        <f t="shared" si="3"/>
        <v>80.89687540884889</v>
      </c>
      <c r="I47" s="12">
        <f t="shared" si="2"/>
        <v>103.36954676280433</v>
      </c>
      <c r="K47" s="45"/>
      <c r="L47" s="21">
        <v>38565</v>
      </c>
      <c r="M47" s="83">
        <f>Ponderadores!$H$4*'Precios C'!B46</f>
        <v>393</v>
      </c>
      <c r="N47" s="83">
        <f>Ponderadores!$H$5*((Ponderadores!$I$6*'Precios C'!C46)+(Ponderadores!$I$7*'Precios C'!D46)+(Ponderadores!$I$8*'Precios C'!E46))</f>
        <v>0.08678999999999999</v>
      </c>
      <c r="O47" s="83">
        <f>Ponderadores!$H$9*'Precios C'!F46</f>
        <v>2.472</v>
      </c>
      <c r="P47" s="83">
        <f>Ponderadores!$H$10*((Ponderadores!$I$11*((Ponderadores!$J$12*'Precios C'!G46)+(Ponderadores!$J$13*'Precios C'!H46)+(Ponderadores!$J$14*'Precios C'!I46))+(Ponderadores!$I$15*'Precios C'!J46)+(Ponderadores!$I$16*'Precios C'!K46)))</f>
        <v>535.8461337599999</v>
      </c>
      <c r="Q47" s="83">
        <f>Ponderadores!$H$17*((Ponderadores!$I$18*'Precios C'!L46)+(Ponderadores!$I$19*'Precios C'!M46)+(Ponderadores!$I$20*'Precios C'!N46)+(Ponderadores!$I$21*'Precios C'!O46)+(Ponderadores!$I$22*'Precios C'!P46)+(Ponderadores!$I$23*'Precios C'!Q46))</f>
        <v>1.8467070000000003</v>
      </c>
      <c r="R47" s="83">
        <f>Ponderadores!$H$24*((Ponderadores!$I$25*'Precios C'!R46)+(Ponderadores!$I$26*'Precios C'!S46)+(Ponderadores!$I$27*'Precios C'!T46)+(Ponderadores!$I$28*'Precios C'!U46)+(Ponderadores!$I$29*'Precios C'!V46)+(Ponderadores!$I$30*'Precios C'!W46)+(Ponderadores!$I$31*'Precios C'!X46)+(Ponderadores!$I$32*'Precios C'!Y46)+(Ponderadores!$I$33*'Precios C'!Z46))</f>
        <v>0.8657116</v>
      </c>
      <c r="S47" s="84">
        <f t="shared" si="4"/>
        <v>934.1173423600001</v>
      </c>
    </row>
    <row r="48" spans="1:19" ht="9.75">
      <c r="A48" s="5">
        <v>38596</v>
      </c>
      <c r="B48" s="9">
        <f>Ponderadores!$H$4*'Precios C'!AD47</f>
        <v>5.983607876602995</v>
      </c>
      <c r="C48" s="9">
        <f>Ponderadores!$H$5*((Ponderadores!$I$6*'Precios C'!AE47)+(Ponderadores!$I$7*'Precios C'!AF47)+(Ponderadores!$I$8*'Precios C'!AG47))</f>
        <v>13.458144258760107</v>
      </c>
      <c r="D48" s="9">
        <f>Ponderadores!$H$9*'Precios C'!AH47</f>
        <v>12.2980975038071</v>
      </c>
      <c r="E48" s="9">
        <f>Ponderadores!$H$10*((Ponderadores!$I$11*((Ponderadores!$J$12*'Precios C'!AI47)+(Ponderadores!$J$13*'Precios C'!AJ47)+(Ponderadores!$J$14*'Precios C'!AK47))+(Ponderadores!$I$15*'Precios C'!AL47)+(Ponderadores!$I$16*'Precios C'!AM47)))</f>
        <v>21.266410283933517</v>
      </c>
      <c r="F48" s="9">
        <f>Ponderadores!$H$17*((Ponderadores!$I$18*'Precios C'!AN47)+(Ponderadores!$I$19*'Precios C'!AO47)+(Ponderadores!$I$20*'Precios C'!AP47)+(Ponderadores!$I$21*'Precios C'!AQ47)+(Ponderadores!$I$22*'Precios C'!AR47)+(Ponderadores!$I$23*'Precios C'!AS47))</f>
        <v>15.145394736842105</v>
      </c>
      <c r="G48" s="9">
        <f>Ponderadores!$H$24*((Ponderadores!$I$25*'Precios C'!AT47)+(Ponderadores!$I$26*'Precios C'!AU47)+(Ponderadores!$I$27*'Precios C'!AV47)+(Ponderadores!$I$28*'Precios C'!AW47)+(Ponderadores!$I$29*'Precios C'!AX47)+(Ponderadores!$I$30*'Precios C'!AY47)+(Ponderadores!$I$31*'Precios C'!AZ47)+(Ponderadores!$I$32*'Precios C'!BA47)+(Ponderadores!$I$33*'Precios C'!BB47))</f>
        <v>11.382635772162882</v>
      </c>
      <c r="H48" s="12">
        <f t="shared" si="3"/>
        <v>79.5342904321087</v>
      </c>
      <c r="I48" s="12">
        <f t="shared" si="2"/>
        <v>101.62844377508583</v>
      </c>
      <c r="K48" s="45"/>
      <c r="L48" s="5">
        <v>38596</v>
      </c>
      <c r="M48" s="9">
        <f>Ponderadores!$H$4*'Precios C'!B47</f>
        <v>393</v>
      </c>
      <c r="N48" s="9">
        <f>Ponderadores!$H$5*((Ponderadores!$I$6*'Precios C'!C47)+(Ponderadores!$I$7*'Precios C'!D47)+(Ponderadores!$I$8*'Precios C'!E47))</f>
        <v>0.08706</v>
      </c>
      <c r="O48" s="9">
        <f>Ponderadores!$H$9*'Precios C'!F47</f>
        <v>2.472</v>
      </c>
      <c r="P48" s="9">
        <f>Ponderadores!$H$10*((Ponderadores!$I$11*((Ponderadores!$J$12*'Precios C'!G47)+(Ponderadores!$J$13*'Precios C'!H47)+(Ponderadores!$J$14*'Precios C'!I47))+(Ponderadores!$I$15*'Precios C'!J47)+(Ponderadores!$I$16*'Precios C'!K47)))</f>
        <v>535.8497323199999</v>
      </c>
      <c r="Q48" s="9">
        <f>Ponderadores!$H$17*((Ponderadores!$I$18*'Precios C'!L47)+(Ponderadores!$I$19*'Precios C'!M47)+(Ponderadores!$I$20*'Precios C'!N47)+(Ponderadores!$I$21*'Precios C'!O47)+(Ponderadores!$I$22*'Precios C'!P47)+(Ponderadores!$I$23*'Precios C'!Q47))</f>
        <v>1.8500220000000005</v>
      </c>
      <c r="R48" s="9">
        <f>Ponderadores!$H$24*((Ponderadores!$I$25*'Precios C'!R47)+(Ponderadores!$I$26*'Precios C'!S47)+(Ponderadores!$I$27*'Precios C'!T47)+(Ponderadores!$I$28*'Precios C'!U47)+(Ponderadores!$I$29*'Precios C'!V47)+(Ponderadores!$I$30*'Precios C'!W47)+(Ponderadores!$I$31*'Precios C'!X47)+(Ponderadores!$I$32*'Precios C'!Y47)+(Ponderadores!$I$33*'Precios C'!Z47))</f>
        <v>0.6706817</v>
      </c>
      <c r="S48" s="12">
        <f t="shared" si="4"/>
        <v>933.92949602</v>
      </c>
    </row>
    <row r="49" spans="1:19" ht="9.75">
      <c r="A49" s="5">
        <v>38626</v>
      </c>
      <c r="B49" s="9">
        <f>Ponderadores!$H$4*'Precios C'!AD48</f>
        <v>6.1102061522199085</v>
      </c>
      <c r="C49" s="9">
        <f>Ponderadores!$H$5*((Ponderadores!$I$6*'Precios C'!AE48)+(Ponderadores!$I$7*'Precios C'!AF48)+(Ponderadores!$I$8*'Precios C'!AG48))</f>
        <v>13.915954251567056</v>
      </c>
      <c r="D49" s="9">
        <f>Ponderadores!$H$9*'Precios C'!AH48</f>
        <v>12.5582946907649</v>
      </c>
      <c r="E49" s="9">
        <f>Ponderadores!$H$10*((Ponderadores!$I$11*((Ponderadores!$J$12*'Precios C'!AI48)+(Ponderadores!$J$13*'Precios C'!AJ48)+(Ponderadores!$J$14*'Precios C'!AK48))+(Ponderadores!$I$15*'Precios C'!AL48)+(Ponderadores!$I$16*'Precios C'!AM48)))</f>
        <v>21.32393715373961</v>
      </c>
      <c r="F49" s="9">
        <f>Ponderadores!$H$17*((Ponderadores!$I$18*'Precios C'!AN48)+(Ponderadores!$I$19*'Precios C'!AO48)+(Ponderadores!$I$20*'Precios C'!AP48)+(Ponderadores!$I$21*'Precios C'!AQ48)+(Ponderadores!$I$22*'Precios C'!AR48)+(Ponderadores!$I$23*'Precios C'!AS48))</f>
        <v>15.145394736842105</v>
      </c>
      <c r="G49" s="9">
        <f>Ponderadores!$H$24*((Ponderadores!$I$25*'Precios C'!AT48)+(Ponderadores!$I$26*'Precios C'!AU48)+(Ponderadores!$I$27*'Precios C'!AV48)+(Ponderadores!$I$28*'Precios C'!AW48)+(Ponderadores!$I$29*'Precios C'!AX48)+(Ponderadores!$I$30*'Precios C'!AY48)+(Ponderadores!$I$31*'Precios C'!AZ48)+(Ponderadores!$I$32*'Precios C'!BA48)+(Ponderadores!$I$33*'Precios C'!BB48))</f>
        <v>11.382635772162882</v>
      </c>
      <c r="H49" s="12">
        <f t="shared" si="3"/>
        <v>80.43642275729647</v>
      </c>
      <c r="I49" s="12">
        <f t="shared" si="2"/>
        <v>102.78118310034948</v>
      </c>
      <c r="K49" s="45"/>
      <c r="L49" s="5">
        <v>38626</v>
      </c>
      <c r="M49" s="9">
        <f>Ponderadores!$H$4*'Precios C'!B48</f>
        <v>393</v>
      </c>
      <c r="N49" s="9">
        <f>Ponderadores!$H$5*((Ponderadores!$I$6*'Precios C'!C48)+(Ponderadores!$I$7*'Precios C'!D48)+(Ponderadores!$I$8*'Precios C'!E48))</f>
        <v>0.08874</v>
      </c>
      <c r="O49" s="9">
        <f>Ponderadores!$H$9*'Precios C'!F48</f>
        <v>2.472</v>
      </c>
      <c r="P49" s="9">
        <f>Ponderadores!$H$10*((Ponderadores!$I$11*((Ponderadores!$J$12*'Precios C'!G48)+(Ponderadores!$J$13*'Precios C'!H48)+(Ponderadores!$J$14*'Precios C'!I48))+(Ponderadores!$I$15*'Precios C'!J48)+(Ponderadores!$I$16*'Precios C'!K48)))</f>
        <v>535.9805656799999</v>
      </c>
      <c r="Q49" s="9">
        <f>Ponderadores!$H$17*((Ponderadores!$I$18*'Precios C'!L48)+(Ponderadores!$I$19*'Precios C'!M48)+(Ponderadores!$I$20*'Precios C'!N48)+(Ponderadores!$I$21*'Precios C'!O48)+(Ponderadores!$I$22*'Precios C'!P48)+(Ponderadores!$I$23*'Precios C'!Q48))</f>
        <v>1.8500220000000005</v>
      </c>
      <c r="R49" s="9">
        <f>Ponderadores!$H$24*((Ponderadores!$I$25*'Precios C'!R48)+(Ponderadores!$I$26*'Precios C'!S48)+(Ponderadores!$I$27*'Precios C'!T48)+(Ponderadores!$I$28*'Precios C'!U48)+(Ponderadores!$I$29*'Precios C'!V48)+(Ponderadores!$I$30*'Precios C'!W48)+(Ponderadores!$I$31*'Precios C'!X48)+(Ponderadores!$I$32*'Precios C'!Y48)+(Ponderadores!$I$33*'Precios C'!Z48))</f>
        <v>0.6706817</v>
      </c>
      <c r="S49" s="12">
        <f t="shared" si="4"/>
        <v>934.0620093799998</v>
      </c>
    </row>
    <row r="50" spans="1:19" ht="9.75">
      <c r="A50" s="5">
        <v>38657</v>
      </c>
      <c r="B50" s="9">
        <f>Ponderadores!$H$4*'Precios C'!AD49</f>
        <v>6.129698515529839</v>
      </c>
      <c r="C50" s="9">
        <f>Ponderadores!$H$5*((Ponderadores!$I$6*'Precios C'!AE49)+(Ponderadores!$I$7*'Precios C'!AF49)+(Ponderadores!$I$8*'Precios C'!AG49))</f>
        <v>13.642966131956902</v>
      </c>
      <c r="D50" s="9">
        <f>Ponderadores!$H$9*'Precios C'!AH49</f>
        <v>12.598357306749898</v>
      </c>
      <c r="E50" s="9">
        <f>Ponderadores!$H$10*((Ponderadores!$I$11*((Ponderadores!$J$12*'Precios C'!AI49)+(Ponderadores!$J$13*'Precios C'!AJ49)+(Ponderadores!$J$14*'Precios C'!AK49))+(Ponderadores!$I$15*'Precios C'!AL49)+(Ponderadores!$I$16*'Precios C'!AM49)))</f>
        <v>21.32077261080332</v>
      </c>
      <c r="F50" s="9">
        <f>Ponderadores!$H$17*((Ponderadores!$I$18*'Precios C'!AN49)+(Ponderadores!$I$19*'Precios C'!AO49)+(Ponderadores!$I$20*'Precios C'!AP49)+(Ponderadores!$I$21*'Precios C'!AQ49)+(Ponderadores!$I$22*'Precios C'!AR49)+(Ponderadores!$I$23*'Precios C'!AS49))</f>
        <v>15.145394736842105</v>
      </c>
      <c r="G50" s="9">
        <f>Ponderadores!$H$24*((Ponderadores!$I$25*'Precios C'!AT49)+(Ponderadores!$I$26*'Precios C'!AU49)+(Ponderadores!$I$27*'Precios C'!AV49)+(Ponderadores!$I$28*'Precios C'!AW49)+(Ponderadores!$I$29*'Precios C'!AX49)+(Ponderadores!$I$30*'Precios C'!AY49)+(Ponderadores!$I$31*'Precios C'!AZ49)+(Ponderadores!$I$32*'Precios C'!BA49)+(Ponderadores!$I$33*'Precios C'!BB49))</f>
        <v>11.382635772162882</v>
      </c>
      <c r="H50" s="12">
        <f t="shared" si="3"/>
        <v>80.21982507404495</v>
      </c>
      <c r="I50" s="12">
        <f t="shared" si="2"/>
        <v>102.5044158675679</v>
      </c>
      <c r="K50" s="45"/>
      <c r="L50" s="5">
        <v>38657</v>
      </c>
      <c r="M50" s="9">
        <f>Ponderadores!$H$4*'Precios C'!B49</f>
        <v>393</v>
      </c>
      <c r="N50" s="9">
        <f>Ponderadores!$H$5*((Ponderadores!$I$6*'Precios C'!C49)+(Ponderadores!$I$7*'Precios C'!D49)+(Ponderadores!$I$8*'Precios C'!E49))</f>
        <v>0.08778</v>
      </c>
      <c r="O50" s="9">
        <f>Ponderadores!$H$9*'Precios C'!F49</f>
        <v>2.472</v>
      </c>
      <c r="P50" s="9">
        <f>Ponderadores!$H$10*((Ponderadores!$I$11*((Ponderadores!$J$12*'Precios C'!G49)+(Ponderadores!$J$13*'Precios C'!H49)+(Ponderadores!$J$14*'Precios C'!I49))+(Ponderadores!$I$15*'Precios C'!J49)+(Ponderadores!$I$16*'Precios C'!K49)))</f>
        <v>535.97336856</v>
      </c>
      <c r="Q50" s="9">
        <f>Ponderadores!$H$17*((Ponderadores!$I$18*'Precios C'!L49)+(Ponderadores!$I$19*'Precios C'!M49)+(Ponderadores!$I$20*'Precios C'!N49)+(Ponderadores!$I$21*'Precios C'!O49)+(Ponderadores!$I$22*'Precios C'!P49)+(Ponderadores!$I$23*'Precios C'!Q49))</f>
        <v>1.8500220000000005</v>
      </c>
      <c r="R50" s="9">
        <f>Ponderadores!$H$24*((Ponderadores!$I$25*'Precios C'!R49)+(Ponderadores!$I$26*'Precios C'!S49)+(Ponderadores!$I$27*'Precios C'!T49)+(Ponderadores!$I$28*'Precios C'!U49)+(Ponderadores!$I$29*'Precios C'!V49)+(Ponderadores!$I$30*'Precios C'!W49)+(Ponderadores!$I$31*'Precios C'!X49)+(Ponderadores!$I$32*'Precios C'!Y49)+(Ponderadores!$I$33*'Precios C'!Z49))</f>
        <v>0.6706817</v>
      </c>
      <c r="S50" s="12">
        <f t="shared" si="4"/>
        <v>934.05385226</v>
      </c>
    </row>
    <row r="51" spans="1:19" ht="9.75">
      <c r="A51" s="5">
        <v>38687</v>
      </c>
      <c r="B51" s="9">
        <f>Ponderadores!$H$4*'Precios C'!AD50</f>
        <v>6.0975379580310785</v>
      </c>
      <c r="C51" s="9">
        <f>Ponderadores!$H$5*((Ponderadores!$I$6*'Precios C'!AE50)+(Ponderadores!$I$7*'Precios C'!AF50)+(Ponderadores!$I$8*'Precios C'!AG50))</f>
        <v>13.642966131956902</v>
      </c>
      <c r="D51" s="9">
        <f>Ponderadores!$H$9*'Precios C'!AH50</f>
        <v>12.532257776156813</v>
      </c>
      <c r="E51" s="9">
        <f>Ponderadores!$H$10*((Ponderadores!$I$11*((Ponderadores!$J$12*'Precios C'!AI50)+(Ponderadores!$J$13*'Precios C'!AJ50)+(Ponderadores!$J$14*'Precios C'!AK50))+(Ponderadores!$I$15*'Precios C'!AL50)+(Ponderadores!$I$16*'Precios C'!AM50)))</f>
        <v>21.337951558171746</v>
      </c>
      <c r="F51" s="9">
        <f>Ponderadores!$H$17*((Ponderadores!$I$18*'Precios C'!AN50)+(Ponderadores!$I$19*'Precios C'!AO50)+(Ponderadores!$I$20*'Precios C'!AP50)+(Ponderadores!$I$21*'Precios C'!AQ50)+(Ponderadores!$I$22*'Precios C'!AR50)+(Ponderadores!$I$23*'Precios C'!AS50))</f>
        <v>15.145394736842105</v>
      </c>
      <c r="G51" s="9">
        <f>Ponderadores!$H$24*((Ponderadores!$I$25*'Precios C'!AT50)+(Ponderadores!$I$26*'Precios C'!AU50)+(Ponderadores!$I$27*'Precios C'!AV50)+(Ponderadores!$I$28*'Precios C'!AW50)+(Ponderadores!$I$29*'Precios C'!AX50)+(Ponderadores!$I$30*'Precios C'!AY50)+(Ponderadores!$I$31*'Precios C'!AZ50)+(Ponderadores!$I$32*'Precios C'!BA50)+(Ponderadores!$I$33*'Precios C'!BB50))</f>
        <v>11.36393104133091</v>
      </c>
      <c r="H51" s="12">
        <f t="shared" si="3"/>
        <v>80.12003920248955</v>
      </c>
      <c r="I51" s="12">
        <f t="shared" si="2"/>
        <v>102.3769100737547</v>
      </c>
      <c r="K51" s="45"/>
      <c r="L51" s="5">
        <v>38687</v>
      </c>
      <c r="M51" s="9">
        <f>Ponderadores!$H$4*'Precios C'!B50</f>
        <v>393</v>
      </c>
      <c r="N51" s="9">
        <f>Ponderadores!$H$5*((Ponderadores!$I$6*'Precios C'!C50)+(Ponderadores!$I$7*'Precios C'!D50)+(Ponderadores!$I$8*'Precios C'!E50))</f>
        <v>0.08778</v>
      </c>
      <c r="O51" s="9">
        <f>Ponderadores!$H$9*'Precios C'!F50</f>
        <v>2.472</v>
      </c>
      <c r="P51" s="9">
        <f>Ponderadores!$H$10*((Ponderadores!$I$11*((Ponderadores!$J$12*'Precios C'!G50)+(Ponderadores!$J$13*'Precios C'!H50)+(Ponderadores!$J$14*'Precios C'!I50))+(Ponderadores!$I$15*'Precios C'!J50)+(Ponderadores!$I$16*'Precios C'!K50)))</f>
        <v>536.01243864</v>
      </c>
      <c r="Q51" s="9">
        <f>Ponderadores!$H$17*((Ponderadores!$I$18*'Precios C'!L50)+(Ponderadores!$I$19*'Precios C'!M50)+(Ponderadores!$I$20*'Precios C'!N50)+(Ponderadores!$I$21*'Precios C'!O50)+(Ponderadores!$I$22*'Precios C'!P50)+(Ponderadores!$I$23*'Precios C'!Q50))</f>
        <v>1.8500220000000005</v>
      </c>
      <c r="R51" s="9">
        <f>Ponderadores!$H$24*((Ponderadores!$I$25*'Precios C'!R50)+(Ponderadores!$I$26*'Precios C'!S50)+(Ponderadores!$I$27*'Precios C'!T50)+(Ponderadores!$I$28*'Precios C'!U50)+(Ponderadores!$I$29*'Precios C'!V50)+(Ponderadores!$I$30*'Precios C'!W50)+(Ponderadores!$I$31*'Precios C'!X50)+(Ponderadores!$I$32*'Precios C'!Y50)+(Ponderadores!$I$33*'Precios C'!Z50))</f>
        <v>0.6695351</v>
      </c>
      <c r="S51" s="12">
        <f t="shared" si="4"/>
        <v>934.09177574</v>
      </c>
    </row>
    <row r="52" spans="1:19" ht="9.75">
      <c r="A52" s="5">
        <v>38718</v>
      </c>
      <c r="B52" s="9">
        <f>Ponderadores!$H$4*'Precios C'!AD51</f>
        <v>8.581431220221633</v>
      </c>
      <c r="C52" s="9">
        <f>Ponderadores!$H$5*((Ponderadores!$I$6*'Precios C'!AE51)+(Ponderadores!$I$7*'Precios C'!AF51)+(Ponderadores!$I$8*'Precios C'!AG51))</f>
        <v>13.703387755373049</v>
      </c>
      <c r="D52" s="9">
        <f>Ponderadores!$H$9*'Precios C'!AH51</f>
        <v>12.25079125953138</v>
      </c>
      <c r="E52" s="9">
        <f>Ponderadores!$H$10*((Ponderadores!$I$11*((Ponderadores!$J$12*'Precios C'!AI51)+(Ponderadores!$J$13*'Precios C'!AJ51)+(Ponderadores!$J$14*'Precios C'!AK51))+(Ponderadores!$I$15*'Precios C'!AL51)+(Ponderadores!$I$16*'Precios C'!AM51)))</f>
        <v>19.92180529778393</v>
      </c>
      <c r="F52" s="9">
        <f>Ponderadores!$H$17*((Ponderadores!$I$18*'Precios C'!AN51)+(Ponderadores!$I$19*'Precios C'!AO51)+(Ponderadores!$I$20*'Precios C'!AP51)+(Ponderadores!$I$21*'Precios C'!AQ51)+(Ponderadores!$I$22*'Precios C'!AR51)+(Ponderadores!$I$23*'Precios C'!AS51))</f>
        <v>16.174130412930722</v>
      </c>
      <c r="G52" s="9">
        <f>Ponderadores!$H$24*((Ponderadores!$I$25*'Precios C'!AT51)+(Ponderadores!$I$26*'Precios C'!AU51)+(Ponderadores!$I$27*'Precios C'!AV51)+(Ponderadores!$I$28*'Precios C'!AW51)+(Ponderadores!$I$29*'Precios C'!AX51)+(Ponderadores!$I$30*'Precios C'!AY51)+(Ponderadores!$I$31*'Precios C'!AZ51)+(Ponderadores!$I$32*'Precios C'!BA51)+(Ponderadores!$I$33*'Precios C'!BB51))</f>
        <v>10.98846236965171</v>
      </c>
      <c r="H52" s="12">
        <f t="shared" si="3"/>
        <v>81.62000831549243</v>
      </c>
      <c r="I52" s="12">
        <f t="shared" si="2"/>
        <v>104.29356169454589</v>
      </c>
      <c r="K52" s="45"/>
      <c r="L52" s="5">
        <v>38718</v>
      </c>
      <c r="M52" s="9">
        <f>Ponderadores!$H$4*'Precios C'!B51</f>
        <v>565.8</v>
      </c>
      <c r="N52" s="9">
        <f>Ponderadores!$H$5*((Ponderadores!$I$6*'Precios C'!C51)+(Ponderadores!$I$7*'Precios C'!D51)+(Ponderadores!$I$8*'Precios C'!E51))</f>
        <v>0.08802</v>
      </c>
      <c r="O52" s="9">
        <f>Ponderadores!$H$9*'Precios C'!F51</f>
        <v>2.472</v>
      </c>
      <c r="P52" s="9">
        <f>Ponderadores!$H$10*((Ponderadores!$I$11*((Ponderadores!$J$12*'Precios C'!G51)+(Ponderadores!$J$13*'Precios C'!H51)+(Ponderadores!$J$14*'Precios C'!I51))+(Ponderadores!$I$15*'Precios C'!J51)+(Ponderadores!$I$16*'Precios C'!K51)))</f>
        <v>535.6204181999999</v>
      </c>
      <c r="Q52" s="9">
        <f>Ponderadores!$H$17*((Ponderadores!$I$18*'Precios C'!L51)+(Ponderadores!$I$19*'Precios C'!M51)+(Ponderadores!$I$20*'Precios C'!N51)+(Ponderadores!$I$21*'Precios C'!O51)+(Ponderadores!$I$22*'Precios C'!P51)+(Ponderadores!$I$23*'Precios C'!Q51))</f>
        <v>2.01477</v>
      </c>
      <c r="R52" s="9">
        <f>Ponderadores!$H$24*((Ponderadores!$I$25*'Precios C'!R51)+(Ponderadores!$I$26*'Precios C'!S51)+(Ponderadores!$I$27*'Precios C'!T51)+(Ponderadores!$I$28*'Precios C'!U51)+(Ponderadores!$I$29*'Precios C'!V51)+(Ponderadores!$I$30*'Precios C'!W51)+(Ponderadores!$I$31*'Precios C'!X51)+(Ponderadores!$I$32*'Precios C'!Y51)+(Ponderadores!$I$33*'Precios C'!Z51))</f>
        <v>0.6545539</v>
      </c>
      <c r="S52" s="12">
        <f t="shared" si="4"/>
        <v>1106.6497620999999</v>
      </c>
    </row>
    <row r="53" spans="1:19" ht="9.75">
      <c r="A53" s="5">
        <v>38749</v>
      </c>
      <c r="B53" s="9">
        <f>Ponderadores!$H$4*'Precios C'!AD52</f>
        <v>8.563367286251378</v>
      </c>
      <c r="C53" s="9">
        <f>Ponderadores!$H$5*((Ponderadores!$I$6*'Precios C'!AE52)+(Ponderadores!$I$7*'Precios C'!AF52)+(Ponderadores!$I$8*'Precios C'!AG52))</f>
        <v>13.703387755373049</v>
      </c>
      <c r="D53" s="9">
        <f>Ponderadores!$H$9*'Precios C'!AH52</f>
        <v>12.225003313591303</v>
      </c>
      <c r="E53" s="9">
        <f>Ponderadores!$H$10*((Ponderadores!$I$11*((Ponderadores!$J$12*'Precios C'!AI52)+(Ponderadores!$J$13*'Precios C'!AJ52)+(Ponderadores!$J$14*'Precios C'!AK52))+(Ponderadores!$I$15*'Precios C'!AL52)+(Ponderadores!$I$16*'Precios C'!AM52)))</f>
        <v>19.929321087257616</v>
      </c>
      <c r="F53" s="9">
        <f>Ponderadores!$H$17*((Ponderadores!$I$18*'Precios C'!AN52)+(Ponderadores!$I$19*'Precios C'!AO52)+(Ponderadores!$I$20*'Precios C'!AP52)+(Ponderadores!$I$21*'Precios C'!AQ52)+(Ponderadores!$I$22*'Precios C'!AR52)+(Ponderadores!$I$23*'Precios C'!AS52))</f>
        <v>16.174130412930722</v>
      </c>
      <c r="G53" s="9">
        <f>Ponderadores!$H$24*((Ponderadores!$I$25*'Precios C'!AT52)+(Ponderadores!$I$26*'Precios C'!AU52)+(Ponderadores!$I$27*'Precios C'!AV52)+(Ponderadores!$I$28*'Precios C'!AW52)+(Ponderadores!$I$29*'Precios C'!AX52)+(Ponderadores!$I$30*'Precios C'!AY52)+(Ponderadores!$I$31*'Precios C'!AZ52)+(Ponderadores!$I$32*'Precios C'!BA52)+(Ponderadores!$I$33*'Precios C'!BB52))</f>
        <v>10.98846236965171</v>
      </c>
      <c r="H53" s="12">
        <f t="shared" si="3"/>
        <v>81.58367222505578</v>
      </c>
      <c r="I53" s="12">
        <f t="shared" si="2"/>
        <v>104.24713165407046</v>
      </c>
      <c r="K53" s="45"/>
      <c r="L53" s="5">
        <v>38749</v>
      </c>
      <c r="M53" s="9">
        <f>Ponderadores!$H$4*'Precios C'!B52</f>
        <v>565.8</v>
      </c>
      <c r="N53" s="9">
        <f>Ponderadores!$H$5*((Ponderadores!$I$6*'Precios C'!C52)+(Ponderadores!$I$7*'Precios C'!D52)+(Ponderadores!$I$8*'Precios C'!E52))</f>
        <v>0.08802</v>
      </c>
      <c r="O53" s="9">
        <f>Ponderadores!$H$9*'Precios C'!F52</f>
        <v>2.472</v>
      </c>
      <c r="P53" s="9">
        <f>Ponderadores!$H$10*((Ponderadores!$I$11*((Ponderadores!$J$12*'Precios C'!G52)+(Ponderadores!$J$13*'Precios C'!H52)+(Ponderadores!$J$14*'Precios C'!I52))+(Ponderadores!$I$15*'Precios C'!J52)+(Ponderadores!$I$16*'Precios C'!K52)))</f>
        <v>535.63751136</v>
      </c>
      <c r="Q53" s="9">
        <f>Ponderadores!$H$17*((Ponderadores!$I$18*'Precios C'!L52)+(Ponderadores!$I$19*'Precios C'!M52)+(Ponderadores!$I$20*'Precios C'!N52)+(Ponderadores!$I$21*'Precios C'!O52)+(Ponderadores!$I$22*'Precios C'!P52)+(Ponderadores!$I$23*'Precios C'!Q52))</f>
        <v>2.01477</v>
      </c>
      <c r="R53" s="9">
        <f>Ponderadores!$H$24*((Ponderadores!$I$25*'Precios C'!R52)+(Ponderadores!$I$26*'Precios C'!S52)+(Ponderadores!$I$27*'Precios C'!T52)+(Ponderadores!$I$28*'Precios C'!U52)+(Ponderadores!$I$29*'Precios C'!V52)+(Ponderadores!$I$30*'Precios C'!W52)+(Ponderadores!$I$31*'Precios C'!X52)+(Ponderadores!$I$32*'Precios C'!Y52)+(Ponderadores!$I$33*'Precios C'!Z52))</f>
        <v>0.6545539</v>
      </c>
      <c r="S53" s="12">
        <f t="shared" si="4"/>
        <v>1106.66685526</v>
      </c>
    </row>
    <row r="54" spans="1:19" ht="9.75">
      <c r="A54" s="5">
        <v>38777</v>
      </c>
      <c r="B54" s="9">
        <f>Ponderadores!$H$4*'Precios C'!AD53</f>
        <v>8.550309606894638</v>
      </c>
      <c r="C54" s="9">
        <f>Ponderadores!$H$5*((Ponderadores!$I$6*'Precios C'!AE53)+(Ponderadores!$I$7*'Precios C'!AF53)+(Ponderadores!$I$8*'Precios C'!AG53))</f>
        <v>13.703387755373049</v>
      </c>
      <c r="D54" s="9">
        <f>Ponderadores!$H$9*'Precios C'!AH53</f>
        <v>12.206362261763452</v>
      </c>
      <c r="E54" s="9">
        <f>Ponderadores!$H$10*((Ponderadores!$I$11*((Ponderadores!$J$12*'Precios C'!AI53)+(Ponderadores!$J$13*'Precios C'!AJ53)+(Ponderadores!$J$14*'Precios C'!AK53))+(Ponderadores!$I$15*'Precios C'!AL53)+(Ponderadores!$I$16*'Precios C'!AM53)))</f>
        <v>19.952037984764537</v>
      </c>
      <c r="F54" s="9">
        <f>Ponderadores!$H$17*((Ponderadores!$I$18*'Precios C'!AN53)+(Ponderadores!$I$19*'Precios C'!AO53)+(Ponderadores!$I$20*'Precios C'!AP53)+(Ponderadores!$I$21*'Precios C'!AQ53)+(Ponderadores!$I$22*'Precios C'!AR53)+(Ponderadores!$I$23*'Precios C'!AS53))</f>
        <v>16.174130412930722</v>
      </c>
      <c r="G54" s="9">
        <f>Ponderadores!$H$24*((Ponderadores!$I$25*'Precios C'!AT53)+(Ponderadores!$I$26*'Precios C'!AU53)+(Ponderadores!$I$27*'Precios C'!AV53)+(Ponderadores!$I$28*'Precios C'!AW53)+(Ponderadores!$I$29*'Precios C'!AX53)+(Ponderadores!$I$30*'Precios C'!AY53)+(Ponderadores!$I$31*'Precios C'!AZ53)+(Ponderadores!$I$32*'Precios C'!BA53)+(Ponderadores!$I$33*'Precios C'!BB53))</f>
        <v>10.98846236965171</v>
      </c>
      <c r="H54" s="12">
        <f t="shared" si="3"/>
        <v>81.57469039137811</v>
      </c>
      <c r="I54" s="12">
        <f t="shared" si="2"/>
        <v>104.23565472036114</v>
      </c>
      <c r="K54" s="45"/>
      <c r="L54" s="5">
        <v>38777</v>
      </c>
      <c r="M54" s="9">
        <f>Ponderadores!$H$4*'Precios C'!B53</f>
        <v>565.8</v>
      </c>
      <c r="N54" s="9">
        <f>Ponderadores!$H$5*((Ponderadores!$I$6*'Precios C'!C53)+(Ponderadores!$I$7*'Precios C'!D53)+(Ponderadores!$I$8*'Precios C'!E53))</f>
        <v>0.08802</v>
      </c>
      <c r="O54" s="9">
        <f>Ponderadores!$H$9*'Precios C'!F53</f>
        <v>2.472</v>
      </c>
      <c r="P54" s="9">
        <f>Ponderadores!$H$10*((Ponderadores!$I$11*((Ponderadores!$J$12*'Precios C'!G53)+(Ponderadores!$J$13*'Precios C'!H53)+(Ponderadores!$J$14*'Precios C'!I53))+(Ponderadores!$I$15*'Precios C'!J53)+(Ponderadores!$I$16*'Precios C'!K53)))</f>
        <v>535.6891764</v>
      </c>
      <c r="Q54" s="9">
        <f>Ponderadores!$H$17*((Ponderadores!$I$18*'Precios C'!L53)+(Ponderadores!$I$19*'Precios C'!M53)+(Ponderadores!$I$20*'Precios C'!N53)+(Ponderadores!$I$21*'Precios C'!O53)+(Ponderadores!$I$22*'Precios C'!P53)+(Ponderadores!$I$23*'Precios C'!Q53))</f>
        <v>2.01477</v>
      </c>
      <c r="R54" s="9">
        <f>Ponderadores!$H$24*((Ponderadores!$I$25*'Precios C'!R53)+(Ponderadores!$I$26*'Precios C'!S53)+(Ponderadores!$I$27*'Precios C'!T53)+(Ponderadores!$I$28*'Precios C'!U53)+(Ponderadores!$I$29*'Precios C'!V53)+(Ponderadores!$I$30*'Precios C'!W53)+(Ponderadores!$I$31*'Precios C'!X53)+(Ponderadores!$I$32*'Precios C'!Y53)+(Ponderadores!$I$33*'Precios C'!Z53))</f>
        <v>0.6545539</v>
      </c>
      <c r="S54" s="12">
        <f t="shared" si="4"/>
        <v>1106.7185203</v>
      </c>
    </row>
    <row r="55" spans="1:19" ht="9.75">
      <c r="A55" s="5">
        <v>38808</v>
      </c>
      <c r="B55" s="9">
        <f>Ponderadores!$H$4*'Precios C'!AD54</f>
        <v>8.613137770312953</v>
      </c>
      <c r="C55" s="9">
        <f>Ponderadores!$H$5*((Ponderadores!$I$6*'Precios C'!AE54)+(Ponderadores!$I$7*'Precios C'!AF54)+(Ponderadores!$I$8*'Precios C'!AG54))</f>
        <v>13.791364294962491</v>
      </c>
      <c r="D55" s="9">
        <f>Ponderadores!$H$9*'Precios C'!AH54</f>
        <v>13.54953667538275</v>
      </c>
      <c r="E55" s="9">
        <f>Ponderadores!$H$10*((Ponderadores!$I$11*((Ponderadores!$J$12*'Precios C'!AI54)+(Ponderadores!$J$13*'Precios C'!AJ54)+(Ponderadores!$J$14*'Precios C'!AK54))+(Ponderadores!$I$15*'Precios C'!AL54)+(Ponderadores!$I$16*'Precios C'!AM54)))</f>
        <v>20.0199945550554</v>
      </c>
      <c r="F55" s="9">
        <f>Ponderadores!$H$17*((Ponderadores!$I$18*'Precios C'!AN54)+(Ponderadores!$I$19*'Precios C'!AO54)+(Ponderadores!$I$20*'Precios C'!AP54)+(Ponderadores!$I$21*'Precios C'!AQ54)+(Ponderadores!$I$22*'Precios C'!AR54)+(Ponderadores!$I$23*'Precios C'!AS54))</f>
        <v>16.174130412930722</v>
      </c>
      <c r="G55" s="9">
        <f>Ponderadores!$H$24*((Ponderadores!$I$25*'Precios C'!AT54)+(Ponderadores!$I$26*'Precios C'!AU54)+(Ponderadores!$I$27*'Precios C'!AV54)+(Ponderadores!$I$28*'Precios C'!AW54)+(Ponderadores!$I$29*'Precios C'!AX54)+(Ponderadores!$I$30*'Precios C'!AY54)+(Ponderadores!$I$31*'Precios C'!AZ54)+(Ponderadores!$I$32*'Precios C'!BA54)+(Ponderadores!$I$33*'Precios C'!BB54))</f>
        <v>10.98846236965171</v>
      </c>
      <c r="H55" s="12">
        <f t="shared" si="3"/>
        <v>83.13662607829603</v>
      </c>
      <c r="I55" s="12">
        <f t="shared" si="2"/>
        <v>106.23148686113741</v>
      </c>
      <c r="K55" s="45"/>
      <c r="L55" s="5">
        <v>38808</v>
      </c>
      <c r="M55" s="9">
        <f>Ponderadores!$H$4*'Precios C'!B54</f>
        <v>565.8</v>
      </c>
      <c r="N55" s="9">
        <f>Ponderadores!$H$5*((Ponderadores!$I$6*'Precios C'!C54)+(Ponderadores!$I$7*'Precios C'!D54)+(Ponderadores!$I$8*'Precios C'!E54))</f>
        <v>0.08832</v>
      </c>
      <c r="O55" s="9">
        <f>Ponderadores!$H$9*'Precios C'!F54</f>
        <v>2.7239999999999998</v>
      </c>
      <c r="P55" s="9">
        <f>Ponderadores!$H$10*((Ponderadores!$I$11*((Ponderadores!$J$12*'Precios C'!G54)+(Ponderadores!$J$13*'Precios C'!H54)+(Ponderadores!$J$14*'Precios C'!I54))+(Ponderadores!$I$15*'Precios C'!J54)+(Ponderadores!$I$16*'Precios C'!K54)))</f>
        <v>561.2502092399999</v>
      </c>
      <c r="Q55" s="9">
        <f>Ponderadores!$H$17*((Ponderadores!$I$18*'Precios C'!L54)+(Ponderadores!$I$19*'Precios C'!M54)+(Ponderadores!$I$20*'Precios C'!N54)+(Ponderadores!$I$21*'Precios C'!O54)+(Ponderadores!$I$22*'Precios C'!P54)+(Ponderadores!$I$23*'Precios C'!Q54))</f>
        <v>2.01477</v>
      </c>
      <c r="R55" s="9">
        <f>Ponderadores!$H$24*((Ponderadores!$I$25*'Precios C'!R54)+(Ponderadores!$I$26*'Precios C'!S54)+(Ponderadores!$I$27*'Precios C'!T54)+(Ponderadores!$I$28*'Precios C'!U54)+(Ponderadores!$I$29*'Precios C'!V54)+(Ponderadores!$I$30*'Precios C'!W54)+(Ponderadores!$I$31*'Precios C'!X54)+(Ponderadores!$I$32*'Precios C'!Y54)+(Ponderadores!$I$33*'Precios C'!Z54))</f>
        <v>0.6545539</v>
      </c>
      <c r="S55" s="12">
        <f t="shared" si="4"/>
        <v>1132.5318531399998</v>
      </c>
    </row>
    <row r="56" spans="1:19" ht="9.75">
      <c r="A56" s="5">
        <v>38838</v>
      </c>
      <c r="B56" s="9">
        <f>Ponderadores!$H$4*'Precios C'!AD55</f>
        <v>8.66529936145422</v>
      </c>
      <c r="C56" s="9">
        <f>Ponderadores!$H$5*((Ponderadores!$I$6*'Precios C'!AE55)+(Ponderadores!$I$7*'Precios C'!AF55)+(Ponderadores!$I$8*'Precios C'!AG55))</f>
        <v>13.791364294962491</v>
      </c>
      <c r="D56" s="9">
        <f>Ponderadores!$H$9*'Precios C'!AH55</f>
        <v>13.631593344051277</v>
      </c>
      <c r="E56" s="9">
        <f>Ponderadores!$H$10*((Ponderadores!$I$11*((Ponderadores!$J$12*'Precios C'!AI55)+(Ponderadores!$J$13*'Precios C'!AJ55)+(Ponderadores!$J$14*'Precios C'!AK55))+(Ponderadores!$I$15*'Precios C'!AL55)+(Ponderadores!$I$16*'Precios C'!AM55)))</f>
        <v>20.015134721260385</v>
      </c>
      <c r="F56" s="9">
        <f>Ponderadores!$H$17*((Ponderadores!$I$18*'Precios C'!AN55)+(Ponderadores!$I$19*'Precios C'!AO55)+(Ponderadores!$I$20*'Precios C'!AP55)+(Ponderadores!$I$21*'Precios C'!AQ55)+(Ponderadores!$I$22*'Precios C'!AR55)+(Ponderadores!$I$23*'Precios C'!AS55))</f>
        <v>16.174130412930722</v>
      </c>
      <c r="G56" s="9">
        <f>Ponderadores!$H$24*((Ponderadores!$I$25*'Precios C'!AT55)+(Ponderadores!$I$26*'Precios C'!AU55)+(Ponderadores!$I$27*'Precios C'!AV55)+(Ponderadores!$I$28*'Precios C'!AW55)+(Ponderadores!$I$29*'Precios C'!AX55)+(Ponderadores!$I$30*'Precios C'!AY55)+(Ponderadores!$I$31*'Precios C'!AZ55)+(Ponderadores!$I$32*'Precios C'!BA55)+(Ponderadores!$I$33*'Precios C'!BB55))</f>
        <v>10.98846236965171</v>
      </c>
      <c r="H56" s="12">
        <f t="shared" si="3"/>
        <v>83.26598450431081</v>
      </c>
      <c r="I56" s="12">
        <f t="shared" si="2"/>
        <v>106.39678028933864</v>
      </c>
      <c r="K56" s="45"/>
      <c r="L56" s="5">
        <v>38838</v>
      </c>
      <c r="M56" s="9">
        <f>Ponderadores!$H$4*'Precios C'!B55</f>
        <v>565.8</v>
      </c>
      <c r="N56" s="9">
        <f>Ponderadores!$H$5*((Ponderadores!$I$6*'Precios C'!C55)+(Ponderadores!$I$7*'Precios C'!D55)+(Ponderadores!$I$8*'Precios C'!E55))</f>
        <v>0.08832</v>
      </c>
      <c r="O56" s="9">
        <f>Ponderadores!$H$9*'Precios C'!F55</f>
        <v>2.7239999999999998</v>
      </c>
      <c r="P56" s="9">
        <f>Ponderadores!$H$10*((Ponderadores!$I$11*((Ponderadores!$J$12*'Precios C'!G55)+(Ponderadores!$J$13*'Precios C'!H55)+(Ponderadores!$J$14*'Precios C'!I55))+(Ponderadores!$I$15*'Precios C'!J55)+(Ponderadores!$I$16*'Precios C'!K55)))</f>
        <v>561.2391565199998</v>
      </c>
      <c r="Q56" s="9">
        <f>Ponderadores!$H$17*((Ponderadores!$I$18*'Precios C'!L55)+(Ponderadores!$I$19*'Precios C'!M55)+(Ponderadores!$I$20*'Precios C'!N55)+(Ponderadores!$I$21*'Precios C'!O55)+(Ponderadores!$I$22*'Precios C'!P55)+(Ponderadores!$I$23*'Precios C'!Q55))</f>
        <v>2.01477</v>
      </c>
      <c r="R56" s="9">
        <f>Ponderadores!$H$24*((Ponderadores!$I$25*'Precios C'!R55)+(Ponderadores!$I$26*'Precios C'!S55)+(Ponderadores!$I$27*'Precios C'!T55)+(Ponderadores!$I$28*'Precios C'!U55)+(Ponderadores!$I$29*'Precios C'!V55)+(Ponderadores!$I$30*'Precios C'!W55)+(Ponderadores!$I$31*'Precios C'!X55)+(Ponderadores!$I$32*'Precios C'!Y55)+(Ponderadores!$I$33*'Precios C'!Z55))</f>
        <v>0.6545539</v>
      </c>
      <c r="S56" s="12">
        <f t="shared" si="4"/>
        <v>1132.52080042</v>
      </c>
    </row>
    <row r="57" spans="1:19" ht="9.75">
      <c r="A57" s="5">
        <v>38869</v>
      </c>
      <c r="B57" s="9">
        <f>Ponderadores!$H$4*'Precios C'!AD56</f>
        <v>8.693985191556251</v>
      </c>
      <c r="C57" s="9">
        <f>Ponderadores!$H$5*((Ponderadores!$I$6*'Precios C'!AE56)+(Ponderadores!$I$7*'Precios C'!AF56)+(Ponderadores!$I$8*'Precios C'!AG56))</f>
        <v>13.791364294962491</v>
      </c>
      <c r="D57" s="9">
        <f>Ponderadores!$H$9*'Precios C'!AH56</f>
        <v>13.67671972161497</v>
      </c>
      <c r="E57" s="9">
        <f>Ponderadores!$H$10*((Ponderadores!$I$11*((Ponderadores!$J$12*'Precios C'!AI56)+(Ponderadores!$J$13*'Precios C'!AJ56)+(Ponderadores!$J$14*'Precios C'!AK56))+(Ponderadores!$I$15*'Precios C'!AL56)+(Ponderadores!$I$16*'Precios C'!AM56)))</f>
        <v>20.02807544148199</v>
      </c>
      <c r="F57" s="9">
        <f>Ponderadores!$H$17*((Ponderadores!$I$18*'Precios C'!AN56)+(Ponderadores!$I$19*'Precios C'!AO56)+(Ponderadores!$I$20*'Precios C'!AP56)+(Ponderadores!$I$21*'Precios C'!AQ56)+(Ponderadores!$I$22*'Precios C'!AR56)+(Ponderadores!$I$23*'Precios C'!AS56))</f>
        <v>16.174130412930722</v>
      </c>
      <c r="G57" s="9">
        <f>Ponderadores!$H$24*((Ponderadores!$I$25*'Precios C'!AT56)+(Ponderadores!$I$26*'Precios C'!AU56)+(Ponderadores!$I$27*'Precios C'!AV56)+(Ponderadores!$I$28*'Precios C'!AW56)+(Ponderadores!$I$29*'Precios C'!AX56)+(Ponderadores!$I$30*'Precios C'!AY56)+(Ponderadores!$I$31*'Precios C'!AZ56)+(Ponderadores!$I$32*'Precios C'!BA56)+(Ponderadores!$I$33*'Precios C'!BB56))</f>
        <v>10.98846236965171</v>
      </c>
      <c r="H57" s="12">
        <f t="shared" si="3"/>
        <v>83.35273743219814</v>
      </c>
      <c r="I57" s="12">
        <f t="shared" si="2"/>
        <v>106.50763266516574</v>
      </c>
      <c r="K57" s="45"/>
      <c r="L57" s="5">
        <v>38869</v>
      </c>
      <c r="M57" s="9">
        <f>Ponderadores!$H$4*'Precios C'!B56</f>
        <v>565.8</v>
      </c>
      <c r="N57" s="9">
        <f>Ponderadores!$H$5*((Ponderadores!$I$6*'Precios C'!C56)+(Ponderadores!$I$7*'Precios C'!D56)+(Ponderadores!$I$8*'Precios C'!E56))</f>
        <v>0.08832</v>
      </c>
      <c r="O57" s="9">
        <f>Ponderadores!$H$9*'Precios C'!F56</f>
        <v>2.7239999999999998</v>
      </c>
      <c r="P57" s="9">
        <f>Ponderadores!$H$10*((Ponderadores!$I$11*((Ponderadores!$J$12*'Precios C'!G56)+(Ponderadores!$J$13*'Precios C'!H56)+(Ponderadores!$J$14*'Precios C'!I56))+(Ponderadores!$I$15*'Precios C'!J56)+(Ponderadores!$I$16*'Precios C'!K56)))</f>
        <v>561.2685875999998</v>
      </c>
      <c r="Q57" s="9">
        <f>Ponderadores!$H$17*((Ponderadores!$I$18*'Precios C'!L56)+(Ponderadores!$I$19*'Precios C'!M56)+(Ponderadores!$I$20*'Precios C'!N56)+(Ponderadores!$I$21*'Precios C'!O56)+(Ponderadores!$I$22*'Precios C'!P56)+(Ponderadores!$I$23*'Precios C'!Q56))</f>
        <v>2.01477</v>
      </c>
      <c r="R57" s="9">
        <f>Ponderadores!$H$24*((Ponderadores!$I$25*'Precios C'!R56)+(Ponderadores!$I$26*'Precios C'!S56)+(Ponderadores!$I$27*'Precios C'!T56)+(Ponderadores!$I$28*'Precios C'!U56)+(Ponderadores!$I$29*'Precios C'!V56)+(Ponderadores!$I$30*'Precios C'!W56)+(Ponderadores!$I$31*'Precios C'!X56)+(Ponderadores!$I$32*'Precios C'!Y56)+(Ponderadores!$I$33*'Precios C'!Z56))</f>
        <v>0.6545539</v>
      </c>
      <c r="S57" s="12">
        <f t="shared" si="4"/>
        <v>1132.5502314999999</v>
      </c>
    </row>
    <row r="58" spans="1:19" ht="9.75">
      <c r="A58" s="5">
        <v>38899</v>
      </c>
      <c r="B58" s="9">
        <f>Ponderadores!$H$4*'Precios C'!AD57</f>
        <v>8.668920010500079</v>
      </c>
      <c r="C58" s="9">
        <f>Ponderadores!$H$5*((Ponderadores!$I$6*'Precios C'!AE57)+(Ponderadores!$I$7*'Precios C'!AF57)+(Ponderadores!$I$8*'Precios C'!AG57))</f>
        <v>13.783232695971101</v>
      </c>
      <c r="D58" s="9">
        <f>Ponderadores!$H$9*'Precios C'!AH57</f>
        <v>13.63728907519407</v>
      </c>
      <c r="E58" s="9">
        <f>Ponderadores!$H$10*((Ponderadores!$I$11*((Ponderadores!$J$12*'Precios C'!AI57)+(Ponderadores!$J$13*'Precios C'!AJ57)+(Ponderadores!$J$14*'Precios C'!AK57))+(Ponderadores!$I$15*'Precios C'!AL57)+(Ponderadores!$I$16*'Precios C'!AM57)))</f>
        <v>20.48651216639143</v>
      </c>
      <c r="F58" s="9">
        <f>Ponderadores!$H$17*((Ponderadores!$I$18*'Precios C'!AN57)+(Ponderadores!$I$19*'Precios C'!AO57)+(Ponderadores!$I$20*'Precios C'!AP57)+(Ponderadores!$I$21*'Precios C'!AQ57)+(Ponderadores!$I$22*'Precios C'!AR57)+(Ponderadores!$I$23*'Precios C'!AS57))</f>
        <v>16.174130412930722</v>
      </c>
      <c r="G58" s="9">
        <f>Ponderadores!$H$24*((Ponderadores!$I$25*'Precios C'!AT57)+(Ponderadores!$I$26*'Precios C'!AU57)+(Ponderadores!$I$27*'Precios C'!AV57)+(Ponderadores!$I$28*'Precios C'!AW57)+(Ponderadores!$I$29*'Precios C'!AX57)+(Ponderadores!$I$30*'Precios C'!AY57)+(Ponderadores!$I$31*'Precios C'!AZ57)+(Ponderadores!$I$32*'Precios C'!BA57)+(Ponderadores!$I$33*'Precios C'!BB57))</f>
        <v>10.98846236965171</v>
      </c>
      <c r="H58" s="12">
        <f t="shared" si="3"/>
        <v>83.73854673063911</v>
      </c>
      <c r="I58" s="12">
        <f t="shared" si="2"/>
        <v>107.00061749449523</v>
      </c>
      <c r="K58" s="45"/>
      <c r="L58" s="5">
        <v>38899</v>
      </c>
      <c r="M58" s="9">
        <f>Ponderadores!$H$4*'Precios C'!B57</f>
        <v>565.8</v>
      </c>
      <c r="N58" s="9">
        <f>Ponderadores!$H$5*((Ponderadores!$I$6*'Precios C'!C57)+(Ponderadores!$I$7*'Precios C'!D57)+(Ponderadores!$I$8*'Precios C'!E57))</f>
        <v>0.08823</v>
      </c>
      <c r="O58" s="9">
        <f>Ponderadores!$H$9*'Precios C'!F57</f>
        <v>2.7239999999999998</v>
      </c>
      <c r="P58" s="9">
        <f>Ponderadores!$H$10*((Ponderadores!$I$11*((Ponderadores!$J$12*'Precios C'!G57)+(Ponderadores!$J$13*'Precios C'!H57)+(Ponderadores!$J$14*'Precios C'!I57))+(Ponderadores!$I$15*'Precios C'!J57)+(Ponderadores!$I$16*'Precios C'!K57)))</f>
        <v>590.90037804</v>
      </c>
      <c r="Q58" s="9">
        <f>Ponderadores!$H$17*((Ponderadores!$I$18*'Precios C'!L57)+(Ponderadores!$I$19*'Precios C'!M57)+(Ponderadores!$I$20*'Precios C'!N57)+(Ponderadores!$I$21*'Precios C'!O57)+(Ponderadores!$I$22*'Precios C'!P57)+(Ponderadores!$I$23*'Precios C'!Q57))</f>
        <v>2.01477</v>
      </c>
      <c r="R58" s="9">
        <f>Ponderadores!$H$24*((Ponderadores!$I$25*'Precios C'!R57)+(Ponderadores!$I$26*'Precios C'!S57)+(Ponderadores!$I$27*'Precios C'!T57)+(Ponderadores!$I$28*'Precios C'!U57)+(Ponderadores!$I$29*'Precios C'!V57)+(Ponderadores!$I$30*'Precios C'!W57)+(Ponderadores!$I$31*'Precios C'!X57)+(Ponderadores!$I$32*'Precios C'!Y57)+(Ponderadores!$I$33*'Precios C'!Z57))</f>
        <v>0.6545539</v>
      </c>
      <c r="S58" s="12">
        <f t="shared" si="4"/>
        <v>1162.1819319400001</v>
      </c>
    </row>
    <row r="59" spans="1:19" ht="9.75">
      <c r="A59" s="5">
        <v>38930</v>
      </c>
      <c r="B59" s="9">
        <f>Ponderadores!$H$4*'Precios C'!AD58</f>
        <v>8.658789808910244</v>
      </c>
      <c r="C59" s="9">
        <f>Ponderadores!$H$5*((Ponderadores!$I$6*'Precios C'!AE58)+(Ponderadores!$I$7*'Precios C'!AF58)+(Ponderadores!$I$8*'Precios C'!AG58))</f>
        <v>13.783232695971101</v>
      </c>
      <c r="D59" s="9">
        <f>Ponderadores!$H$9*'Precios C'!AH58</f>
        <v>14.221412612396552</v>
      </c>
      <c r="E59" s="9">
        <f>Ponderadores!$H$10*((Ponderadores!$I$11*((Ponderadores!$J$12*'Precios C'!AI58)+(Ponderadores!$J$13*'Precios C'!AJ58)+(Ponderadores!$J$14*'Precios C'!AK58))+(Ponderadores!$I$15*'Precios C'!AL58)+(Ponderadores!$I$16*'Precios C'!AM58)))</f>
        <v>20.48911161237481</v>
      </c>
      <c r="F59" s="9">
        <f>Ponderadores!$H$17*((Ponderadores!$I$18*'Precios C'!AN58)+(Ponderadores!$I$19*'Precios C'!AO58)+(Ponderadores!$I$20*'Precios C'!AP58)+(Ponderadores!$I$21*'Precios C'!AQ58)+(Ponderadores!$I$22*'Precios C'!AR58)+(Ponderadores!$I$23*'Precios C'!AS58))</f>
        <v>16.174130412930722</v>
      </c>
      <c r="G59" s="9">
        <f>Ponderadores!$H$24*((Ponderadores!$I$25*'Precios C'!AT58)+(Ponderadores!$I$26*'Precios C'!AU58)+(Ponderadores!$I$27*'Precios C'!AV58)+(Ponderadores!$I$28*'Precios C'!AW58)+(Ponderadores!$I$29*'Precios C'!AX58)+(Ponderadores!$I$30*'Precios C'!AY58)+(Ponderadores!$I$31*'Precios C'!AZ58)+(Ponderadores!$I$32*'Precios C'!BA58)+(Ponderadores!$I$33*'Precios C'!BB58))</f>
        <v>10.98846236965171</v>
      </c>
      <c r="H59" s="12">
        <f t="shared" si="3"/>
        <v>84.31513951223515</v>
      </c>
      <c r="I59" s="12">
        <f t="shared" si="2"/>
        <v>107.73738432509356</v>
      </c>
      <c r="K59" s="45"/>
      <c r="L59" s="5">
        <v>38930</v>
      </c>
      <c r="M59" s="9">
        <f>Ponderadores!$H$4*'Precios C'!B58</f>
        <v>565.8</v>
      </c>
      <c r="N59" s="9">
        <f>Ponderadores!$H$5*((Ponderadores!$I$6*'Precios C'!C58)+(Ponderadores!$I$7*'Precios C'!D58)+(Ponderadores!$I$8*'Precios C'!E58))</f>
        <v>0.08823</v>
      </c>
      <c r="O59" s="9">
        <f>Ponderadores!$H$9*'Precios C'!F58</f>
        <v>2.844</v>
      </c>
      <c r="P59" s="9">
        <f>Ponderadores!$H$10*((Ponderadores!$I$11*((Ponderadores!$J$12*'Precios C'!G58)+(Ponderadores!$J$13*'Precios C'!H58)+(Ponderadores!$J$14*'Precios C'!I58))+(Ponderadores!$I$15*'Precios C'!J58)+(Ponderadores!$I$16*'Precios C'!K58)))</f>
        <v>590.9062899599999</v>
      </c>
      <c r="Q59" s="9">
        <f>Ponderadores!$H$17*((Ponderadores!$I$18*'Precios C'!L58)+(Ponderadores!$I$19*'Precios C'!M58)+(Ponderadores!$I$20*'Precios C'!N58)+(Ponderadores!$I$21*'Precios C'!O58)+(Ponderadores!$I$22*'Precios C'!P58)+(Ponderadores!$I$23*'Precios C'!Q58))</f>
        <v>2.01477</v>
      </c>
      <c r="R59" s="9">
        <f>Ponderadores!$H$24*((Ponderadores!$I$25*'Precios C'!R58)+(Ponderadores!$I$26*'Precios C'!S58)+(Ponderadores!$I$27*'Precios C'!T58)+(Ponderadores!$I$28*'Precios C'!U58)+(Ponderadores!$I$29*'Precios C'!V58)+(Ponderadores!$I$30*'Precios C'!W58)+(Ponderadores!$I$31*'Precios C'!X58)+(Ponderadores!$I$32*'Precios C'!Y58)+(Ponderadores!$I$33*'Precios C'!Z58))</f>
        <v>0.6545539</v>
      </c>
      <c r="S59" s="12">
        <f t="shared" si="4"/>
        <v>1162.30784386</v>
      </c>
    </row>
    <row r="60" spans="1:19" ht="9.75">
      <c r="A60" s="5">
        <v>38961</v>
      </c>
      <c r="B60" s="9">
        <f>Ponderadores!$H$4*'Precios C'!AD59</f>
        <v>8.673268785222122</v>
      </c>
      <c r="C60" s="9">
        <f>Ponderadores!$H$5*((Ponderadores!$I$6*'Precios C'!AE59)+(Ponderadores!$I$7*'Precios C'!AF59)+(Ponderadores!$I$8*'Precios C'!AG59))</f>
        <v>13.704053810340602</v>
      </c>
      <c r="D60" s="9">
        <f>Ponderadores!$H$9*'Precios C'!AH59</f>
        <v>13.884555441002691</v>
      </c>
      <c r="E60" s="9">
        <f>Ponderadores!$H$10*((Ponderadores!$I$11*((Ponderadores!$J$12*'Precios C'!AI59)+(Ponderadores!$J$13*'Precios C'!AJ59)+(Ponderadores!$J$14*'Precios C'!AK59))+(Ponderadores!$I$15*'Precios C'!AL59)+(Ponderadores!$I$16*'Precios C'!AM59)))</f>
        <v>20.493745407388662</v>
      </c>
      <c r="F60" s="9">
        <f>Ponderadores!$H$17*((Ponderadores!$I$18*'Precios C'!AN59)+(Ponderadores!$I$19*'Precios C'!AO59)+(Ponderadores!$I$20*'Precios C'!AP59)+(Ponderadores!$I$21*'Precios C'!AQ59)+(Ponderadores!$I$22*'Precios C'!AR59)+(Ponderadores!$I$23*'Precios C'!AS59))</f>
        <v>16.174130412930722</v>
      </c>
      <c r="G60" s="9">
        <f>Ponderadores!$H$24*((Ponderadores!$I$25*'Precios C'!AT59)+(Ponderadores!$I$26*'Precios C'!AU59)+(Ponderadores!$I$27*'Precios C'!AV59)+(Ponderadores!$I$28*'Precios C'!AW59)+(Ponderadores!$I$29*'Precios C'!AX59)+(Ponderadores!$I$30*'Precios C'!AY59)+(Ponderadores!$I$31*'Precios C'!AZ59)+(Ponderadores!$I$32*'Precios C'!BA59)+(Ponderadores!$I$33*'Precios C'!BB59))</f>
        <v>10.98846236965171</v>
      </c>
      <c r="H60" s="12">
        <f t="shared" si="3"/>
        <v>83.91821622653652</v>
      </c>
      <c r="I60" s="12">
        <f t="shared" si="2"/>
        <v>107.23019810887807</v>
      </c>
      <c r="K60" s="45"/>
      <c r="L60" s="5">
        <v>38961</v>
      </c>
      <c r="M60" s="9">
        <f>Ponderadores!$H$4*'Precios C'!B59</f>
        <v>565.8</v>
      </c>
      <c r="N60" s="9">
        <f>Ponderadores!$H$5*((Ponderadores!$I$6*'Precios C'!C59)+(Ponderadores!$I$7*'Precios C'!D59)+(Ponderadores!$I$8*'Precios C'!E59))</f>
        <v>0.08796000000000001</v>
      </c>
      <c r="O60" s="9">
        <f>Ponderadores!$H$9*'Precios C'!F59</f>
        <v>2.7720000000000002</v>
      </c>
      <c r="P60" s="9">
        <f>Ponderadores!$H$10*((Ponderadores!$I$11*((Ponderadores!$J$12*'Precios C'!G59)+(Ponderadores!$J$13*'Precios C'!H59)+(Ponderadores!$J$14*'Precios C'!I59))+(Ponderadores!$I$15*'Precios C'!J59)+(Ponderadores!$I$16*'Precios C'!K59)))</f>
        <v>590.9168285999999</v>
      </c>
      <c r="Q60" s="9">
        <f>Ponderadores!$H$17*((Ponderadores!$I$18*'Precios C'!L59)+(Ponderadores!$I$19*'Precios C'!M59)+(Ponderadores!$I$20*'Precios C'!N59)+(Ponderadores!$I$21*'Precios C'!O59)+(Ponderadores!$I$22*'Precios C'!P59)+(Ponderadores!$I$23*'Precios C'!Q59))</f>
        <v>2.01477</v>
      </c>
      <c r="R60" s="9">
        <f>Ponderadores!$H$24*((Ponderadores!$I$25*'Precios C'!R59)+(Ponderadores!$I$26*'Precios C'!S59)+(Ponderadores!$I$27*'Precios C'!T59)+(Ponderadores!$I$28*'Precios C'!U59)+(Ponderadores!$I$29*'Precios C'!V59)+(Ponderadores!$I$30*'Precios C'!W59)+(Ponderadores!$I$31*'Precios C'!X59)+(Ponderadores!$I$32*'Precios C'!Y59)+(Ponderadores!$I$33*'Precios C'!Z59))</f>
        <v>0.6545539</v>
      </c>
      <c r="S60" s="12">
        <f t="shared" si="4"/>
        <v>1162.2461125</v>
      </c>
    </row>
    <row r="61" spans="1:19" ht="9.75">
      <c r="A61" s="5">
        <v>38991</v>
      </c>
      <c r="B61" s="9">
        <f>Ponderadores!$H$4*'Precios C'!AD60</f>
        <v>8.699818123586816</v>
      </c>
      <c r="C61" s="9">
        <f>Ponderadores!$H$5*((Ponderadores!$I$6*'Precios C'!AE60)+(Ponderadores!$I$7*'Precios C'!AF60)+(Ponderadores!$I$8*'Precios C'!AG60))</f>
        <v>13.561224944550274</v>
      </c>
      <c r="D61" s="9">
        <f>Ponderadores!$H$9*'Precios C'!AH60</f>
        <v>13.203573335349231</v>
      </c>
      <c r="E61" s="9">
        <f>Ponderadores!$H$10*((Ponderadores!$I$11*((Ponderadores!$J$12*'Precios C'!AI60)+(Ponderadores!$J$13*'Precios C'!AJ60)+(Ponderadores!$J$14*'Precios C'!AK60))+(Ponderadores!$I$15*'Precios C'!AL60)+(Ponderadores!$I$16*'Precios C'!AM60)))</f>
        <v>20.495214659466228</v>
      </c>
      <c r="F61" s="9">
        <f>Ponderadores!$H$17*((Ponderadores!$I$18*'Precios C'!AN60)+(Ponderadores!$I$19*'Precios C'!AO60)+(Ponderadores!$I$20*'Precios C'!AP60)+(Ponderadores!$I$21*'Precios C'!AQ60)+(Ponderadores!$I$22*'Precios C'!AR60)+(Ponderadores!$I$23*'Precios C'!AS60))</f>
        <v>16.466623170052884</v>
      </c>
      <c r="G61" s="9">
        <f>Ponderadores!$H$24*((Ponderadores!$I$25*'Precios C'!AT60)+(Ponderadores!$I$26*'Precios C'!AU60)+(Ponderadores!$I$27*'Precios C'!AV60)+(Ponderadores!$I$28*'Precios C'!AW60)+(Ponderadores!$I$29*'Precios C'!AX60)+(Ponderadores!$I$30*'Precios C'!AY60)+(Ponderadores!$I$31*'Precios C'!AZ60)+(Ponderadores!$I$32*'Precios C'!BA60)+(Ponderadores!$I$33*'Precios C'!BB60))</f>
        <v>10.98846236965171</v>
      </c>
      <c r="H61" s="12">
        <f t="shared" si="3"/>
        <v>83.41491660265716</v>
      </c>
      <c r="I61" s="12">
        <f t="shared" si="2"/>
        <v>106.58708483975163</v>
      </c>
      <c r="K61" s="45"/>
      <c r="L61" s="5">
        <v>38991</v>
      </c>
      <c r="M61" s="9">
        <f>Ponderadores!$H$4*'Precios C'!B60</f>
        <v>565.8</v>
      </c>
      <c r="N61" s="9">
        <f>Ponderadores!$H$5*((Ponderadores!$I$6*'Precios C'!C60)+(Ponderadores!$I$7*'Precios C'!D60)+(Ponderadores!$I$8*'Precios C'!E60))</f>
        <v>0.08820000000000001</v>
      </c>
      <c r="O61" s="9">
        <f>Ponderadores!$H$9*'Precios C'!F60</f>
        <v>2.6279999999999997</v>
      </c>
      <c r="P61" s="9">
        <f>Ponderadores!$H$10*((Ponderadores!$I$11*((Ponderadores!$J$12*'Precios C'!G60)+(Ponderadores!$J$13*'Precios C'!H60)+(Ponderadores!$J$14*'Precios C'!I60))+(Ponderadores!$I$15*'Precios C'!J60)+(Ponderadores!$I$16*'Precios C'!K60)))</f>
        <v>590.9201701199999</v>
      </c>
      <c r="Q61" s="9">
        <f>Ponderadores!$H$17*((Ponderadores!$I$18*'Precios C'!L60)+(Ponderadores!$I$19*'Precios C'!M60)+(Ponderadores!$I$20*'Precios C'!N60)+(Ponderadores!$I$21*'Precios C'!O60)+(Ponderadores!$I$22*'Precios C'!P60)+(Ponderadores!$I$23*'Precios C'!Q60))</f>
        <v>2.2261650000000004</v>
      </c>
      <c r="R61" s="9">
        <f>Ponderadores!$H$24*((Ponderadores!$I$25*'Precios C'!R60)+(Ponderadores!$I$26*'Precios C'!S60)+(Ponderadores!$I$27*'Precios C'!T60)+(Ponderadores!$I$28*'Precios C'!U60)+(Ponderadores!$I$29*'Precios C'!V60)+(Ponderadores!$I$30*'Precios C'!W60)+(Ponderadores!$I$31*'Precios C'!X60)+(Ponderadores!$I$32*'Precios C'!Y60)+(Ponderadores!$I$33*'Precios C'!Z60))</f>
        <v>0.6545539</v>
      </c>
      <c r="S61" s="12">
        <f t="shared" si="4"/>
        <v>1162.3170890200001</v>
      </c>
    </row>
    <row r="62" spans="1:19" ht="9.75">
      <c r="A62" s="5">
        <v>39022</v>
      </c>
      <c r="B62" s="9">
        <f>Ponderadores!$H$4*'Precios C'!AD61</f>
        <v>8.614925989756193</v>
      </c>
      <c r="C62" s="9">
        <f>Ponderadores!$H$5*((Ponderadores!$I$6*'Precios C'!AE61)+(Ponderadores!$I$7*'Precios C'!AF61)+(Ponderadores!$I$8*'Precios C'!AG61))</f>
        <v>13.561224944550274</v>
      </c>
      <c r="D62" s="9">
        <f>Ponderadores!$H$9*'Precios C'!AH61</f>
        <v>13.074733916098843</v>
      </c>
      <c r="E62" s="9">
        <f>Ponderadores!$H$10*((Ponderadores!$I$11*((Ponderadores!$J$12*'Precios C'!AI61)+(Ponderadores!$J$13*'Precios C'!AJ61)+(Ponderadores!$J$14*'Precios C'!AK61))+(Ponderadores!$I$15*'Precios C'!AL61)+(Ponderadores!$I$16*'Precios C'!AM61)))</f>
        <v>20.501600255034088</v>
      </c>
      <c r="F62" s="9">
        <f>Ponderadores!$H$17*((Ponderadores!$I$18*'Precios C'!AN61)+(Ponderadores!$I$19*'Precios C'!AO61)+(Ponderadores!$I$20*'Precios C'!AP61)+(Ponderadores!$I$21*'Precios C'!AQ61)+(Ponderadores!$I$22*'Precios C'!AR61)+(Ponderadores!$I$23*'Precios C'!AS61))</f>
        <v>16.466623170052884</v>
      </c>
      <c r="G62" s="9">
        <f>Ponderadores!$H$24*((Ponderadores!$I$25*'Precios C'!AT61)+(Ponderadores!$I$26*'Precios C'!AU61)+(Ponderadores!$I$27*'Precios C'!AV61)+(Ponderadores!$I$28*'Precios C'!AW61)+(Ponderadores!$I$29*'Precios C'!AX61)+(Ponderadores!$I$30*'Precios C'!AY61)+(Ponderadores!$I$31*'Precios C'!AZ61)+(Ponderadores!$I$32*'Precios C'!BA61)+(Ponderadores!$I$33*'Precios C'!BB61))</f>
        <v>10.98846236965171</v>
      </c>
      <c r="H62" s="12">
        <f t="shared" si="3"/>
        <v>83.207570645144</v>
      </c>
      <c r="I62" s="12">
        <f t="shared" si="2"/>
        <v>106.32213940715103</v>
      </c>
      <c r="K62" s="45"/>
      <c r="L62" s="5">
        <v>39022</v>
      </c>
      <c r="M62" s="9">
        <f>Ponderadores!$H$4*'Precios C'!B61</f>
        <v>565.8</v>
      </c>
      <c r="N62" s="9">
        <f>Ponderadores!$H$5*((Ponderadores!$I$6*'Precios C'!C61)+(Ponderadores!$I$7*'Precios C'!D61)+(Ponderadores!$I$8*'Precios C'!E61))</f>
        <v>0.08820000000000001</v>
      </c>
      <c r="O62" s="9">
        <f>Ponderadores!$H$9*'Precios C'!F61</f>
        <v>2.6279999999999997</v>
      </c>
      <c r="P62" s="9">
        <f>Ponderadores!$H$10*((Ponderadores!$I$11*((Ponderadores!$J$12*'Precios C'!G61)+(Ponderadores!$J$13*'Precios C'!H61)+(Ponderadores!$J$14*'Precios C'!I61))+(Ponderadores!$I$15*'Precios C'!J61)+(Ponderadores!$I$16*'Precios C'!K61)))</f>
        <v>590.93469288</v>
      </c>
      <c r="Q62" s="9">
        <f>Ponderadores!$H$17*((Ponderadores!$I$18*'Precios C'!L61)+(Ponderadores!$I$19*'Precios C'!M61)+(Ponderadores!$I$20*'Precios C'!N61)+(Ponderadores!$I$21*'Precios C'!O61)+(Ponderadores!$I$22*'Precios C'!P61)+(Ponderadores!$I$23*'Precios C'!Q61))</f>
        <v>2.2261650000000004</v>
      </c>
      <c r="R62" s="9">
        <f>Ponderadores!$H$24*((Ponderadores!$I$25*'Precios C'!R61)+(Ponderadores!$I$26*'Precios C'!S61)+(Ponderadores!$I$27*'Precios C'!T61)+(Ponderadores!$I$28*'Precios C'!U61)+(Ponderadores!$I$29*'Precios C'!V61)+(Ponderadores!$I$30*'Precios C'!W61)+(Ponderadores!$I$31*'Precios C'!X61)+(Ponderadores!$I$32*'Precios C'!Y61)+(Ponderadores!$I$33*'Precios C'!Z61))</f>
        <v>0.6545539</v>
      </c>
      <c r="S62" s="12">
        <f t="shared" si="4"/>
        <v>1162.3316117800002</v>
      </c>
    </row>
    <row r="63" spans="1:19" ht="9.75">
      <c r="A63" s="5">
        <v>39052</v>
      </c>
      <c r="B63" s="9">
        <f>Ponderadores!$H$4*'Precios C'!AD62</f>
        <v>8.493256206455642</v>
      </c>
      <c r="C63" s="9">
        <f>Ponderadores!$H$5*((Ponderadores!$I$6*'Precios C'!AE62)+(Ponderadores!$I$7*'Precios C'!AF62)+(Ponderadores!$I$8*'Precios C'!AG62))</f>
        <v>13.561224944550274</v>
      </c>
      <c r="D63" s="9">
        <f>Ponderadores!$H$9*'Precios C'!AH62</f>
        <v>12.890077652751286</v>
      </c>
      <c r="E63" s="9">
        <f>Ponderadores!$H$10*((Ponderadores!$I$11*((Ponderadores!$J$12*'Precios C'!AI62)+(Ponderadores!$J$13*'Precios C'!AJ62)+(Ponderadores!$J$14*'Precios C'!AK62))+(Ponderadores!$I$15*'Precios C'!AL62)+(Ponderadores!$I$16*'Precios C'!AM62)))</f>
        <v>20.527029617914977</v>
      </c>
      <c r="F63" s="9">
        <f>Ponderadores!$H$17*((Ponderadores!$I$18*'Precios C'!AN62)+(Ponderadores!$I$19*'Precios C'!AO62)+(Ponderadores!$I$20*'Precios C'!AP62)+(Ponderadores!$I$21*'Precios C'!AQ62)+(Ponderadores!$I$22*'Precios C'!AR62)+(Ponderadores!$I$23*'Precios C'!AS62))</f>
        <v>16.466623170052884</v>
      </c>
      <c r="G63" s="9">
        <f>Ponderadores!$H$24*((Ponderadores!$I$25*'Precios C'!AT62)+(Ponderadores!$I$26*'Precios C'!AU62)+(Ponderadores!$I$27*'Precios C'!AV62)+(Ponderadores!$I$28*'Precios C'!AW62)+(Ponderadores!$I$29*'Precios C'!AX62)+(Ponderadores!$I$30*'Precios C'!AY62)+(Ponderadores!$I$31*'Precios C'!AZ62)+(Ponderadores!$I$32*'Precios C'!BA62)+(Ponderadores!$I$33*'Precios C'!BB62))</f>
        <v>10.98846236965171</v>
      </c>
      <c r="H63" s="12">
        <f t="shared" si="3"/>
        <v>82.92667396137678</v>
      </c>
      <c r="I63" s="12">
        <f t="shared" si="2"/>
        <v>105.96321129353174</v>
      </c>
      <c r="K63" s="45"/>
      <c r="L63" s="5">
        <v>39052</v>
      </c>
      <c r="M63" s="9">
        <f>Ponderadores!$H$4*'Precios C'!B62</f>
        <v>565.8</v>
      </c>
      <c r="N63" s="9">
        <f>Ponderadores!$H$5*((Ponderadores!$I$6*'Precios C'!C62)+(Ponderadores!$I$7*'Precios C'!D62)+(Ponderadores!$I$8*'Precios C'!E62))</f>
        <v>0.08820000000000001</v>
      </c>
      <c r="O63" s="9">
        <f>Ponderadores!$H$9*'Precios C'!F62</f>
        <v>2.6279999999999997</v>
      </c>
      <c r="P63" s="9">
        <f>Ponderadores!$H$10*((Ponderadores!$I$11*((Ponderadores!$J$12*'Precios C'!G62)+(Ponderadores!$J$13*'Precios C'!H62)+(Ponderadores!$J$14*'Precios C'!I62))+(Ponderadores!$I$15*'Precios C'!J62)+(Ponderadores!$I$16*'Precios C'!K62)))</f>
        <v>590.9925268799999</v>
      </c>
      <c r="Q63" s="9">
        <f>Ponderadores!$H$17*((Ponderadores!$I$18*'Precios C'!L62)+(Ponderadores!$I$19*'Precios C'!M62)+(Ponderadores!$I$20*'Precios C'!N62)+(Ponderadores!$I$21*'Precios C'!O62)+(Ponderadores!$I$22*'Precios C'!P62)+(Ponderadores!$I$23*'Precios C'!Q62))</f>
        <v>2.2261650000000004</v>
      </c>
      <c r="R63" s="9">
        <f>Ponderadores!$H$24*((Ponderadores!$I$25*'Precios C'!R62)+(Ponderadores!$I$26*'Precios C'!S62)+(Ponderadores!$I$27*'Precios C'!T62)+(Ponderadores!$I$28*'Precios C'!U62)+(Ponderadores!$I$29*'Precios C'!V62)+(Ponderadores!$I$30*'Precios C'!W62)+(Ponderadores!$I$31*'Precios C'!X62)+(Ponderadores!$I$32*'Precios C'!Y62)+(Ponderadores!$I$33*'Precios C'!Z62))</f>
        <v>0.6545539</v>
      </c>
      <c r="S63" s="12">
        <f t="shared" si="4"/>
        <v>1162.38944578</v>
      </c>
    </row>
    <row r="64" spans="1:19" ht="9.75">
      <c r="A64" s="5">
        <v>39083</v>
      </c>
      <c r="B64" s="9">
        <f>Ponderadores!$H$4*'Precios C'!AD63</f>
        <v>8.498126591762857</v>
      </c>
      <c r="C64" s="9">
        <f>Ponderadores!$H$5*((Ponderadores!$I$6*'Precios C'!AE63)+(Ponderadores!$I$7*'Precios C'!AF63)+(Ponderadores!$I$8*'Precios C'!AG63))</f>
        <v>14.078517993850335</v>
      </c>
      <c r="D64" s="9">
        <f>Ponderadores!$H$9*'Precios C'!AH63</f>
        <v>13.191932128529347</v>
      </c>
      <c r="E64" s="9">
        <f>Ponderadores!$H$10*((Ponderadores!$I$11*((Ponderadores!$J$12*'Precios C'!AI63)+(Ponderadores!$J$13*'Precios C'!AJ63)+(Ponderadores!$J$14*'Precios C'!AK63))+(Ponderadores!$I$15*'Precios C'!AL63)+(Ponderadores!$I$16*'Precios C'!AM63)))</f>
        <v>20.552458980795866</v>
      </c>
      <c r="F64" s="9">
        <f>Ponderadores!$H$17*((Ponderadores!$I$18*'Precios C'!AN63)+(Ponderadores!$I$19*'Precios C'!AO63)+(Ponderadores!$I$20*'Precios C'!AP63)+(Ponderadores!$I$21*'Precios C'!AQ63)+(Ponderadores!$I$22*'Precios C'!AR63)+(Ponderadores!$I$23*'Precios C'!AS63))</f>
        <v>16.166623170052887</v>
      </c>
      <c r="G64" s="9">
        <f>Ponderadores!$H$24*((Ponderadores!$I$25*'Precios C'!AT63)+(Ponderadores!$I$26*'Precios C'!AU63)+(Ponderadores!$I$27*'Precios C'!AV63)+(Ponderadores!$I$28*'Precios C'!AW63)+(Ponderadores!$I$29*'Precios C'!AX63)+(Ponderadores!$I$30*'Precios C'!AY63)+(Ponderadores!$I$31*'Precios C'!AZ63)+(Ponderadores!$I$32*'Precios C'!BA63)+(Ponderadores!$I$33*'Precios C'!BB63))</f>
        <v>11.232610436284503</v>
      </c>
      <c r="H64" s="12">
        <f t="shared" si="3"/>
        <v>83.72026930127579</v>
      </c>
      <c r="I64" s="12">
        <f t="shared" si="2"/>
        <v>106.9772627038469</v>
      </c>
      <c r="K64" s="45"/>
      <c r="L64" s="5">
        <v>39083</v>
      </c>
      <c r="M64" s="9">
        <f>Ponderadores!$H$4*'Precios C'!B63</f>
        <v>565.8</v>
      </c>
      <c r="N64" s="9">
        <f>Ponderadores!$H$5*((Ponderadores!$I$6*'Precios C'!C63)+(Ponderadores!$I$7*'Precios C'!D63)+(Ponderadores!$I$8*'Precios C'!E63))</f>
        <v>0.09108</v>
      </c>
      <c r="O64" s="9">
        <f>Ponderadores!$H$9*'Precios C'!F63</f>
        <v>2.6879999999999997</v>
      </c>
      <c r="P64" s="9">
        <f>Ponderadores!$H$10*((Ponderadores!$I$11*((Ponderadores!$J$12*'Precios C'!G63)+(Ponderadores!$J$13*'Precios C'!H63)+(Ponderadores!$J$14*'Precios C'!I63))+(Ponderadores!$I$15*'Precios C'!J63)+(Ponderadores!$I$16*'Precios C'!K63)))</f>
        <v>591.0503608799999</v>
      </c>
      <c r="Q64" s="9">
        <f>Ponderadores!$H$17*((Ponderadores!$I$18*'Precios C'!L63)+(Ponderadores!$I$19*'Precios C'!M63)+(Ponderadores!$I$20*'Precios C'!N63)+(Ponderadores!$I$21*'Precios C'!O63)+(Ponderadores!$I$22*'Precios C'!P63)+(Ponderadores!$I$23*'Precios C'!Q63))</f>
        <v>2.2255350000000003</v>
      </c>
      <c r="R64" s="9">
        <f>Ponderadores!$H$24*((Ponderadores!$I$25*'Precios C'!R63)+(Ponderadores!$I$26*'Precios C'!S63)+(Ponderadores!$I$27*'Precios C'!T63)+(Ponderadores!$I$28*'Precios C'!U63)+(Ponderadores!$I$29*'Precios C'!V63)+(Ponderadores!$I$30*'Precios C'!W63)+(Ponderadores!$I$31*'Precios C'!X63)+(Ponderadores!$I$32*'Precios C'!Y63)+(Ponderadores!$I$33*'Precios C'!Z63))</f>
        <v>0.5587517</v>
      </c>
      <c r="S64" s="12">
        <f t="shared" si="4"/>
        <v>1162.4137275799999</v>
      </c>
    </row>
    <row r="65" spans="1:19" ht="9.75">
      <c r="A65" s="5">
        <v>39114</v>
      </c>
      <c r="B65" s="9">
        <f>Ponderadores!$H$4*'Precios C'!AD64</f>
        <v>8.53518440889001</v>
      </c>
      <c r="C65" s="9">
        <f>Ponderadores!$H$5*((Ponderadores!$I$6*'Precios C'!AE64)+(Ponderadores!$I$7*'Precios C'!AF64)+(Ponderadores!$I$8*'Precios C'!AG64))</f>
        <v>14.70601986420153</v>
      </c>
      <c r="D65" s="9">
        <f>Ponderadores!$H$9*'Precios C'!AH64</f>
        <v>12.953711407824931</v>
      </c>
      <c r="E65" s="9">
        <f>Ponderadores!$H$10*((Ponderadores!$I$11*((Ponderadores!$J$12*'Precios C'!AI64)+(Ponderadores!$J$13*'Precios C'!AJ64)+(Ponderadores!$J$14*'Precios C'!AK64))+(Ponderadores!$I$15*'Precios C'!AL64)+(Ponderadores!$I$16*'Precios C'!AM64)))</f>
        <v>20.58048778966013</v>
      </c>
      <c r="F65" s="9">
        <f>Ponderadores!$H$17*((Ponderadores!$I$18*'Precios C'!AN64)+(Ponderadores!$I$19*'Precios C'!AO64)+(Ponderadores!$I$20*'Precios C'!AP64)+(Ponderadores!$I$21*'Precios C'!AQ64)+(Ponderadores!$I$22*'Precios C'!AR64)+(Ponderadores!$I$23*'Precios C'!AS64))</f>
        <v>16.119834179227198</v>
      </c>
      <c r="G65" s="9">
        <f>Ponderadores!$H$24*((Ponderadores!$I$25*'Precios C'!AT64)+(Ponderadores!$I$26*'Precios C'!AU64)+(Ponderadores!$I$27*'Precios C'!AV64)+(Ponderadores!$I$28*'Precios C'!AW64)+(Ponderadores!$I$29*'Precios C'!AX64)+(Ponderadores!$I$30*'Precios C'!AY64)+(Ponderadores!$I$31*'Precios C'!AZ64)+(Ponderadores!$I$32*'Precios C'!BA64)+(Ponderadores!$I$33*'Precios C'!BB64))</f>
        <v>11.232610436284503</v>
      </c>
      <c r="H65" s="12">
        <f t="shared" si="3"/>
        <v>84.1278480860883</v>
      </c>
      <c r="I65" s="12">
        <f t="shared" si="2"/>
        <v>107.49806445352235</v>
      </c>
      <c r="K65" s="45"/>
      <c r="L65" s="5">
        <v>39114</v>
      </c>
      <c r="M65" s="9">
        <f>Ponderadores!$H$4*'Precios C'!B64</f>
        <v>565.8</v>
      </c>
      <c r="N65" s="9">
        <f>Ponderadores!$H$5*((Ponderadores!$I$6*'Precios C'!C64)+(Ponderadores!$I$7*'Precios C'!D64)+(Ponderadores!$I$8*'Precios C'!E64))</f>
        <v>0.09605999999999999</v>
      </c>
      <c r="O65" s="9">
        <f>Ponderadores!$H$9*'Precios C'!F64</f>
        <v>2.6279999999999997</v>
      </c>
      <c r="P65" s="9">
        <f>Ponderadores!$H$10*((Ponderadores!$I$11*((Ponderadores!$J$12*'Precios C'!G64)+(Ponderadores!$J$13*'Precios C'!H64)+(Ponderadores!$J$14*'Precios C'!I64))+(Ponderadores!$I$15*'Precios C'!J64)+(Ponderadores!$I$16*'Precios C'!K64)))</f>
        <v>591.1141067999998</v>
      </c>
      <c r="Q65" s="9">
        <f>Ponderadores!$H$17*((Ponderadores!$I$18*'Precios C'!L64)+(Ponderadores!$I$19*'Precios C'!M64)+(Ponderadores!$I$20*'Precios C'!N64)+(Ponderadores!$I$21*'Precios C'!O64)+(Ponderadores!$I$22*'Precios C'!P64)+(Ponderadores!$I$23*'Precios C'!Q64))</f>
        <v>2.174535</v>
      </c>
      <c r="R65" s="9">
        <f>Ponderadores!$H$24*((Ponderadores!$I$25*'Precios C'!R64)+(Ponderadores!$I$26*'Precios C'!S64)+(Ponderadores!$I$27*'Precios C'!T64)+(Ponderadores!$I$28*'Precios C'!U64)+(Ponderadores!$I$29*'Precios C'!V64)+(Ponderadores!$I$30*'Precios C'!W64)+(Ponderadores!$I$31*'Precios C'!X64)+(Ponderadores!$I$32*'Precios C'!Y64)+(Ponderadores!$I$33*'Precios C'!Z64))</f>
        <v>0.5587517</v>
      </c>
      <c r="S65" s="12">
        <f t="shared" si="4"/>
        <v>1162.3714535</v>
      </c>
    </row>
    <row r="66" spans="1:19" ht="9.75">
      <c r="A66" s="5">
        <v>39142</v>
      </c>
      <c r="B66" s="9">
        <f>Ponderadores!$H$4*'Precios C'!AD65</f>
        <v>8.541157737898745</v>
      </c>
      <c r="C66" s="9">
        <f>Ponderadores!$H$5*((Ponderadores!$I$6*'Precios C'!AE65)+(Ponderadores!$I$7*'Precios C'!AF65)+(Ponderadores!$I$8*'Precios C'!AG65))</f>
        <v>18.22196530451897</v>
      </c>
      <c r="D66" s="9">
        <f>Ponderadores!$H$9*'Precios C'!AH65</f>
        <v>13.791447710593559</v>
      </c>
      <c r="E66" s="9">
        <f>Ponderadores!$H$10*((Ponderadores!$I$11*((Ponderadores!$J$12*'Precios C'!AI65)+(Ponderadores!$J$13*'Precios C'!AJ65)+(Ponderadores!$J$14*'Precios C'!AK65))+(Ponderadores!$I$15*'Precios C'!AL65)+(Ponderadores!$I$16*'Precios C'!AM65)))</f>
        <v>20.5911681220701</v>
      </c>
      <c r="F66" s="9">
        <f>Ponderadores!$H$17*((Ponderadores!$I$18*'Precios C'!AN65)+(Ponderadores!$I$19*'Precios C'!AO65)+(Ponderadores!$I$20*'Precios C'!AP65)+(Ponderadores!$I$21*'Precios C'!AQ65)+(Ponderadores!$I$22*'Precios C'!AR65)+(Ponderadores!$I$23*'Precios C'!AS65))</f>
        <v>16.119834179227198</v>
      </c>
      <c r="G66" s="9">
        <f>Ponderadores!$H$24*((Ponderadores!$I$25*'Precios C'!AT65)+(Ponderadores!$I$26*'Precios C'!AU65)+(Ponderadores!$I$27*'Precios C'!AV65)+(Ponderadores!$I$28*'Precios C'!AW65)+(Ponderadores!$I$29*'Precios C'!AX65)+(Ponderadores!$I$30*'Precios C'!AY65)+(Ponderadores!$I$31*'Precios C'!AZ65)+(Ponderadores!$I$32*'Precios C'!BA65)+(Ponderadores!$I$33*'Precios C'!BB65))</f>
        <v>11.232610436284503</v>
      </c>
      <c r="H66" s="12">
        <f t="shared" si="3"/>
        <v>88.49818349059308</v>
      </c>
      <c r="I66" s="12">
        <f t="shared" si="2"/>
        <v>113.08245306781585</v>
      </c>
      <c r="K66" s="45"/>
      <c r="L66" s="5">
        <v>39142</v>
      </c>
      <c r="M66" s="9">
        <f>Ponderadores!$H$4*'Precios C'!B65</f>
        <v>565.8</v>
      </c>
      <c r="N66" s="9">
        <f>Ponderadores!$H$5*((Ponderadores!$I$6*'Precios C'!C65)+(Ponderadores!$I$7*'Precios C'!D65)+(Ponderadores!$I$8*'Precios C'!E65))</f>
        <v>0.11645999999999998</v>
      </c>
      <c r="O66" s="9">
        <f>Ponderadores!$H$9*'Precios C'!F65</f>
        <v>2.796</v>
      </c>
      <c r="P66" s="9">
        <f>Ponderadores!$H$10*((Ponderadores!$I$11*((Ponderadores!$J$12*'Precios C'!G65)+(Ponderadores!$J$13*'Precios C'!H65)+(Ponderadores!$J$14*'Precios C'!I65))+(Ponderadores!$I$15*'Precios C'!J65)+(Ponderadores!$I$16*'Precios C'!K65)))</f>
        <v>591.13839708</v>
      </c>
      <c r="Q66" s="9">
        <f>Ponderadores!$H$17*((Ponderadores!$I$18*'Precios C'!L65)+(Ponderadores!$I$19*'Precios C'!M65)+(Ponderadores!$I$20*'Precios C'!N65)+(Ponderadores!$I$21*'Precios C'!O65)+(Ponderadores!$I$22*'Precios C'!P65)+(Ponderadores!$I$23*'Precios C'!Q65))</f>
        <v>2.174535</v>
      </c>
      <c r="R66" s="9">
        <f>Ponderadores!$H$24*((Ponderadores!$I$25*'Precios C'!R65)+(Ponderadores!$I$26*'Precios C'!S65)+(Ponderadores!$I$27*'Precios C'!T65)+(Ponderadores!$I$28*'Precios C'!U65)+(Ponderadores!$I$29*'Precios C'!V65)+(Ponderadores!$I$30*'Precios C'!W65)+(Ponderadores!$I$31*'Precios C'!X65)+(Ponderadores!$I$32*'Precios C'!Y65)+(Ponderadores!$I$33*'Precios C'!Z65))</f>
        <v>0.5587517</v>
      </c>
      <c r="S66" s="12">
        <f t="shared" si="4"/>
        <v>1162.58414378</v>
      </c>
    </row>
    <row r="67" spans="1:19" ht="9.75">
      <c r="A67" s="5">
        <v>39173</v>
      </c>
      <c r="B67" s="9">
        <f>Ponderadores!$H$4*'Precios C'!AD66</f>
        <v>8.617788685827557</v>
      </c>
      <c r="C67" s="9">
        <f>Ponderadores!$H$5*((Ponderadores!$I$6*'Precios C'!AE66)+(Ponderadores!$I$7*'Precios C'!AF66)+(Ponderadores!$I$8*'Precios C'!AG66))</f>
        <v>20.116194512730114</v>
      </c>
      <c r="D67" s="9">
        <f>Ponderadores!$H$9*'Precios C'!AH66</f>
        <v>13.915184063884867</v>
      </c>
      <c r="E67" s="9">
        <f>Ponderadores!$H$10*((Ponderadores!$I$11*((Ponderadores!$J$12*'Precios C'!AI66)+(Ponderadores!$J$13*'Precios C'!AJ66)+(Ponderadores!$J$14*'Precios C'!AK66))+(Ponderadores!$I$15*'Precios C'!AL66)+(Ponderadores!$I$16*'Precios C'!AM66)))</f>
        <v>20.708285114798635</v>
      </c>
      <c r="F67" s="9">
        <f>Ponderadores!$H$17*((Ponderadores!$I$18*'Precios C'!AN66)+(Ponderadores!$I$19*'Precios C'!AO66)+(Ponderadores!$I$20*'Precios C'!AP66)+(Ponderadores!$I$21*'Precios C'!AQ66)+(Ponderadores!$I$22*'Precios C'!AR66)+(Ponderadores!$I$23*'Precios C'!AS66))</f>
        <v>16.119834179227198</v>
      </c>
      <c r="G67" s="9">
        <f>Ponderadores!$H$24*((Ponderadores!$I$25*'Precios C'!AT66)+(Ponderadores!$I$26*'Precios C'!AU66)+(Ponderadores!$I$27*'Precios C'!AV66)+(Ponderadores!$I$28*'Precios C'!AW66)+(Ponderadores!$I$29*'Precios C'!AX66)+(Ponderadores!$I$30*'Precios C'!AY66)+(Ponderadores!$I$31*'Precios C'!AZ66)+(Ponderadores!$I$32*'Precios C'!BA66)+(Ponderadores!$I$33*'Precios C'!BB66))</f>
        <v>11.232610436284503</v>
      </c>
      <c r="H67" s="12">
        <f aca="true" t="shared" si="5" ref="H67:H74">SUM(B67:G67)</f>
        <v>90.70989699275287</v>
      </c>
      <c r="I67" s="12">
        <f t="shared" si="2"/>
        <v>115.90856744036707</v>
      </c>
      <c r="L67" s="5">
        <v>39173</v>
      </c>
      <c r="M67" s="9">
        <f>Ponderadores!$H$4*'Precios C'!B66</f>
        <v>565.8</v>
      </c>
      <c r="N67" s="9">
        <f>Ponderadores!$H$5*((Ponderadores!$I$6*'Precios C'!C66)+(Ponderadores!$I$7*'Precios C'!D66)+(Ponderadores!$I$8*'Precios C'!E66))</f>
        <v>0.1287</v>
      </c>
      <c r="O67" s="9">
        <f>Ponderadores!$H$9*'Precios C'!F66</f>
        <v>2.796</v>
      </c>
      <c r="P67" s="9">
        <f>Ponderadores!$H$10*((Ponderadores!$I$11*((Ponderadores!$J$12*'Precios C'!G66)+(Ponderadores!$J$13*'Precios C'!H66)+(Ponderadores!$J$14*'Precios C'!I66))+(Ponderadores!$I$15*'Precios C'!J66)+(Ponderadores!$I$16*'Precios C'!K66)))</f>
        <v>634.16200176</v>
      </c>
      <c r="Q67" s="9">
        <f>Ponderadores!$H$17*((Ponderadores!$I$18*'Precios C'!L66)+(Ponderadores!$I$19*'Precios C'!M66)+(Ponderadores!$I$20*'Precios C'!N66)+(Ponderadores!$I$21*'Precios C'!O66)+(Ponderadores!$I$22*'Precios C'!P66)+(Ponderadores!$I$23*'Precios C'!Q66))</f>
        <v>2.174535</v>
      </c>
      <c r="R67" s="9">
        <f>Ponderadores!$H$24*((Ponderadores!$I$25*'Precios C'!R66)+(Ponderadores!$I$26*'Precios C'!S66)+(Ponderadores!$I$27*'Precios C'!T66)+(Ponderadores!$I$28*'Precios C'!U66)+(Ponderadores!$I$29*'Precios C'!V66)+(Ponderadores!$I$30*'Precios C'!W66)+(Ponderadores!$I$31*'Precios C'!X66)+(Ponderadores!$I$32*'Precios C'!Y66)+(Ponderadores!$I$33*'Precios C'!Z66))</f>
        <v>0.5587517</v>
      </c>
      <c r="S67" s="12">
        <f aca="true" t="shared" si="6" ref="S67:S73">SUM(M67:R67)</f>
        <v>1205.61998846</v>
      </c>
    </row>
    <row r="68" spans="1:19" ht="9.75">
      <c r="A68" s="5">
        <v>39203</v>
      </c>
      <c r="B68" s="9">
        <f>Ponderadores!$H$4*'Precios C'!AD67</f>
        <v>8.653372648118888</v>
      </c>
      <c r="C68" s="9">
        <f>Ponderadores!$H$5*((Ponderadores!$I$6*'Precios C'!AE67)+(Ponderadores!$I$7*'Precios C'!AF67)+(Ponderadores!$I$8*'Precios C'!AG67))</f>
        <v>19.968475985803604</v>
      </c>
      <c r="D68" s="9">
        <f>Ponderadores!$H$9*'Precios C'!AH67</f>
        <v>14.39242058960369</v>
      </c>
      <c r="E68" s="9">
        <f>Ponderadores!$H$10*((Ponderadores!$I$11*((Ponderadores!$J$12*'Precios C'!AI67)+(Ponderadores!$J$13*'Precios C'!AJ67)+(Ponderadores!$J$14*'Precios C'!AK67))+(Ponderadores!$I$15*'Precios C'!AL67)+(Ponderadores!$I$16*'Precios C'!AM67)))</f>
        <v>20.714727220061793</v>
      </c>
      <c r="F68" s="9">
        <f>Ponderadores!$H$17*((Ponderadores!$I$18*'Precios C'!AN67)+(Ponderadores!$I$19*'Precios C'!AO67)+(Ponderadores!$I$20*'Precios C'!AP67)+(Ponderadores!$I$21*'Precios C'!AQ67)+(Ponderadores!$I$22*'Precios C'!AR67)+(Ponderadores!$I$23*'Precios C'!AS67))</f>
        <v>16.119834179227198</v>
      </c>
      <c r="G68" s="9">
        <f>Ponderadores!$H$24*((Ponderadores!$I$25*'Precios C'!AT67)+(Ponderadores!$I$26*'Precios C'!AU67)+(Ponderadores!$I$27*'Precios C'!AV67)+(Ponderadores!$I$28*'Precios C'!AW67)+(Ponderadores!$I$29*'Precios C'!AX67)+(Ponderadores!$I$30*'Precios C'!AY67)+(Ponderadores!$I$31*'Precios C'!AZ67)+(Ponderadores!$I$32*'Precios C'!BA67)+(Ponderadores!$I$33*'Precios C'!BB67))</f>
        <v>11.232610436284503</v>
      </c>
      <c r="H68" s="12">
        <f t="shared" si="5"/>
        <v>91.08144105909967</v>
      </c>
      <c r="I68" s="12">
        <f t="shared" si="2"/>
        <v>116.38332424088098</v>
      </c>
      <c r="L68" s="5">
        <v>39203</v>
      </c>
      <c r="M68" s="9">
        <f>Ponderadores!$H$4*'Precios C'!B67</f>
        <v>565.8</v>
      </c>
      <c r="N68" s="9">
        <f>Ponderadores!$H$5*((Ponderadores!$I$6*'Precios C'!C67)+(Ponderadores!$I$7*'Precios C'!D67)+(Ponderadores!$I$8*'Precios C'!E67))</f>
        <v>0.13721999999999998</v>
      </c>
      <c r="O68" s="9">
        <f>Ponderadores!$H$9*'Precios C'!F67</f>
        <v>2.88</v>
      </c>
      <c r="P68" s="9">
        <f>Ponderadores!$H$10*((Ponderadores!$I$11*((Ponderadores!$J$12*'Precios C'!G67)+(Ponderadores!$J$13*'Precios C'!H67)+(Ponderadores!$J$14*'Precios C'!I67))+(Ponderadores!$I$15*'Precios C'!J67)+(Ponderadores!$I$16*'Precios C'!K67)))</f>
        <v>634.1766530399998</v>
      </c>
      <c r="Q68" s="9">
        <f>Ponderadores!$H$17*((Ponderadores!$I$18*'Precios C'!L67)+(Ponderadores!$I$19*'Precios C'!M67)+(Ponderadores!$I$20*'Precios C'!N67)+(Ponderadores!$I$21*'Precios C'!O67)+(Ponderadores!$I$22*'Precios C'!P67)+(Ponderadores!$I$23*'Precios C'!Q67))</f>
        <v>2.174535</v>
      </c>
      <c r="R68" s="9">
        <f>Ponderadores!$H$24*((Ponderadores!$I$25*'Precios C'!R67)+(Ponderadores!$I$26*'Precios C'!S67)+(Ponderadores!$I$27*'Precios C'!T67)+(Ponderadores!$I$28*'Precios C'!U67)+(Ponderadores!$I$29*'Precios C'!V67)+(Ponderadores!$I$30*'Precios C'!W67)+(Ponderadores!$I$31*'Precios C'!X67)+(Ponderadores!$I$32*'Precios C'!Y67)+(Ponderadores!$I$33*'Precios C'!Z67))</f>
        <v>0.5587517</v>
      </c>
      <c r="S68" s="12">
        <f t="shared" si="6"/>
        <v>1205.7271597399997</v>
      </c>
    </row>
    <row r="69" spans="1:19" ht="9.75">
      <c r="A69" s="5">
        <v>39234</v>
      </c>
      <c r="B69" s="9">
        <f>Ponderadores!$H$4*'Precios C'!AD68</f>
        <v>9.446070930937113</v>
      </c>
      <c r="C69" s="9">
        <f>Ponderadores!$H$5*((Ponderadores!$I$6*'Precios C'!AE68)+(Ponderadores!$I$7*'Precios C'!AF68)+(Ponderadores!$I$8*'Precios C'!AG68))</f>
        <v>20.302786836243488</v>
      </c>
      <c r="D69" s="9">
        <f>Ponderadores!$H$9*'Precios C'!AH68</f>
        <v>14.436375185388366</v>
      </c>
      <c r="E69" s="9">
        <f>Ponderadores!$H$10*((Ponderadores!$I$11*((Ponderadores!$J$12*'Precios C'!AI68)+(Ponderadores!$J$13*'Precios C'!AJ68)+(Ponderadores!$J$14*'Precios C'!AK68))+(Ponderadores!$I$15*'Precios C'!AL68)+(Ponderadores!$I$16*'Precios C'!AM68)))</f>
        <v>20.722808106488387</v>
      </c>
      <c r="F69" s="9">
        <f>Ponderadores!$H$17*((Ponderadores!$I$18*'Precios C'!AN68)+(Ponderadores!$I$19*'Precios C'!AO68)+(Ponderadores!$I$20*'Precios C'!AP68)+(Ponderadores!$I$21*'Precios C'!AQ68)+(Ponderadores!$I$22*'Precios C'!AR68)+(Ponderadores!$I$23*'Precios C'!AS68))</f>
        <v>16.119834179227198</v>
      </c>
      <c r="G69" s="9">
        <f>Ponderadores!$H$24*((Ponderadores!$I$25*'Precios C'!AT68)+(Ponderadores!$I$26*'Precios C'!AU68)+(Ponderadores!$I$27*'Precios C'!AV68)+(Ponderadores!$I$28*'Precios C'!AW68)+(Ponderadores!$I$29*'Precios C'!AX68)+(Ponderadores!$I$30*'Precios C'!AY68)+(Ponderadores!$I$31*'Precios C'!AZ68)+(Ponderadores!$I$32*'Precios C'!BA68)+(Ponderadores!$I$33*'Precios C'!BB68))</f>
        <v>12.456710092641892</v>
      </c>
      <c r="H69" s="12">
        <f t="shared" si="5"/>
        <v>93.48458533092645</v>
      </c>
      <c r="I69" s="12">
        <f aca="true" t="shared" si="7" ref="I69:I111">+(H69*100)/$H$41</f>
        <v>119.45404771356027</v>
      </c>
      <c r="L69" s="5">
        <v>39234</v>
      </c>
      <c r="M69" s="9">
        <f>Ponderadores!$H$4*'Precios C'!B68</f>
        <v>615.75</v>
      </c>
      <c r="N69" s="9">
        <f>Ponderadores!$H$5*((Ponderadores!$I$6*'Precios C'!C68)+(Ponderadores!$I$7*'Precios C'!D68)+(Ponderadores!$I$8*'Precios C'!E68))</f>
        <v>0.13836</v>
      </c>
      <c r="O69" s="9">
        <f>Ponderadores!$H$9*'Precios C'!F68</f>
        <v>2.88</v>
      </c>
      <c r="P69" s="9">
        <f>Ponderadores!$H$10*((Ponderadores!$I$11*((Ponderadores!$J$12*'Precios C'!G68)+(Ponderadores!$J$13*'Precios C'!H68)+(Ponderadores!$J$14*'Precios C'!I68))+(Ponderadores!$I$15*'Precios C'!J68)+(Ponderadores!$I$16*'Precios C'!K68)))</f>
        <v>634.1950313999998</v>
      </c>
      <c r="Q69" s="9">
        <f>Ponderadores!$H$17*((Ponderadores!$I$18*'Precios C'!L68)+(Ponderadores!$I$19*'Precios C'!M68)+(Ponderadores!$I$20*'Precios C'!N68)+(Ponderadores!$I$21*'Precios C'!O68)+(Ponderadores!$I$22*'Precios C'!P68)+(Ponderadores!$I$23*'Precios C'!Q68))</f>
        <v>2.174535</v>
      </c>
      <c r="R69" s="9">
        <f>Ponderadores!$H$24*((Ponderadores!$I$25*'Precios C'!R68)+(Ponderadores!$I$26*'Precios C'!S68)+(Ponderadores!$I$27*'Precios C'!T68)+(Ponderadores!$I$28*'Precios C'!U68)+(Ponderadores!$I$29*'Precios C'!V68)+(Ponderadores!$I$30*'Precios C'!W68)+(Ponderadores!$I$31*'Precios C'!X68)+(Ponderadores!$I$32*'Precios C'!Y68)+(Ponderadores!$I$33*'Precios C'!Z68))</f>
        <v>0.594373</v>
      </c>
      <c r="S69" s="12">
        <f t="shared" si="6"/>
        <v>1255.7322993999999</v>
      </c>
    </row>
    <row r="70" spans="1:19" ht="9.75">
      <c r="A70" s="5">
        <v>39264</v>
      </c>
      <c r="B70" s="9">
        <f>Ponderadores!$H$4*'Precios C'!AD69</f>
        <v>9.492851791780865</v>
      </c>
      <c r="C70" s="9">
        <f>Ponderadores!$H$5*((Ponderadores!$I$6*'Precios C'!AE69)+(Ponderadores!$I$7*'Precios C'!AF69)+(Ponderadores!$I$8*'Precios C'!AG69))</f>
        <v>20.302786836243488</v>
      </c>
      <c r="D70" s="9">
        <f>Ponderadores!$H$9*'Precios C'!AH69</f>
        <v>15.108684133720821</v>
      </c>
      <c r="E70" s="9">
        <f>Ponderadores!$H$10*((Ponderadores!$I$11*((Ponderadores!$J$12*'Precios C'!AI69)+(Ponderadores!$J$13*'Precios C'!AJ69)+(Ponderadores!$J$14*'Precios C'!AK69))+(Ponderadores!$I$15*'Precios C'!AL69)+(Ponderadores!$I$16*'Precios C'!AM69)))</f>
        <v>20.69941309263797</v>
      </c>
      <c r="F70" s="9">
        <f>Ponderadores!$H$17*((Ponderadores!$I$18*'Precios C'!AN69)+(Ponderadores!$I$19*'Precios C'!AO69)+(Ponderadores!$I$20*'Precios C'!AP69)+(Ponderadores!$I$21*'Precios C'!AQ69)+(Ponderadores!$I$22*'Precios C'!AR69)+(Ponderadores!$I$23*'Precios C'!AS69))</f>
        <v>17.612431581824602</v>
      </c>
      <c r="G70" s="9">
        <f>Ponderadores!$H$24*((Ponderadores!$I$25*'Precios C'!AT69)+(Ponderadores!$I$26*'Precios C'!AU69)+(Ponderadores!$I$27*'Precios C'!AV69)+(Ponderadores!$I$28*'Precios C'!AW69)+(Ponderadores!$I$29*'Precios C'!AX69)+(Ponderadores!$I$30*'Precios C'!AY69)+(Ponderadores!$I$31*'Precios C'!AZ69)+(Ponderadores!$I$32*'Precios C'!BA69)+(Ponderadores!$I$33*'Precios C'!BB69))</f>
        <v>12.456710092641892</v>
      </c>
      <c r="H70" s="12">
        <f t="shared" si="5"/>
        <v>95.67287752884963</v>
      </c>
      <c r="I70" s="12">
        <f t="shared" si="7"/>
        <v>122.25023448271149</v>
      </c>
      <c r="L70" s="5">
        <v>39264</v>
      </c>
      <c r="M70" s="9">
        <f>Ponderadores!$H$4*'Precios C'!B69</f>
        <v>615.9</v>
      </c>
      <c r="N70" s="9">
        <f>Ponderadores!$H$5*((Ponderadores!$I$6*'Precios C'!C69)+(Ponderadores!$I$7*'Precios C'!D69)+(Ponderadores!$I$8*'Precios C'!E69))</f>
        <v>0.13836</v>
      </c>
      <c r="O70" s="9">
        <f>Ponderadores!$H$9*'Precios C'!F69</f>
        <v>3</v>
      </c>
      <c r="P70" s="9">
        <f>Ponderadores!$H$10*((Ponderadores!$I$11*((Ponderadores!$J$12*'Precios C'!G69)+(Ponderadores!$J$13*'Precios C'!H69)+(Ponderadores!$J$14*'Precios C'!I69))+(Ponderadores!$I$15*'Precios C'!J69)+(Ponderadores!$I$16*'Precios C'!K69)))</f>
        <v>634.1418241199999</v>
      </c>
      <c r="Q70" s="9">
        <f>Ponderadores!$H$17*((Ponderadores!$I$18*'Precios C'!L69)+(Ponderadores!$I$19*'Precios C'!M69)+(Ponderadores!$I$20*'Precios C'!N69)+(Ponderadores!$I$21*'Precios C'!O69)+(Ponderadores!$I$22*'Precios C'!P69)+(Ponderadores!$I$23*'Precios C'!Q69))</f>
        <v>2.1780720000000002</v>
      </c>
      <c r="R70" s="9">
        <f>Ponderadores!$H$24*((Ponderadores!$I$25*'Precios C'!R69)+(Ponderadores!$I$26*'Precios C'!S69)+(Ponderadores!$I$27*'Precios C'!T69)+(Ponderadores!$I$28*'Precios C'!U69)+(Ponderadores!$I$29*'Precios C'!V69)+(Ponderadores!$I$30*'Precios C'!W69)+(Ponderadores!$I$31*'Precios C'!X69)+(Ponderadores!$I$32*'Precios C'!Y69)+(Ponderadores!$I$33*'Precios C'!Z69))</f>
        <v>0.594373</v>
      </c>
      <c r="S70" s="12">
        <f t="shared" si="6"/>
        <v>1255.9526291199998</v>
      </c>
    </row>
    <row r="71" spans="1:19" ht="9.75">
      <c r="A71" s="5">
        <v>39295</v>
      </c>
      <c r="B71" s="9">
        <f>Ponderadores!$H$4*'Precios C'!AD70</f>
        <v>9.565626301493374</v>
      </c>
      <c r="C71" s="9">
        <f>Ponderadores!$H$5*((Ponderadores!$I$6*'Precios C'!AE70)+(Ponderadores!$I$7*'Precios C'!AF70)+(Ponderadores!$I$8*'Precios C'!AG70))</f>
        <v>20.302786836243488</v>
      </c>
      <c r="D71" s="9">
        <f>Ponderadores!$H$9*'Precios C'!AH70</f>
        <v>16.19887968215903</v>
      </c>
      <c r="E71" s="9">
        <f>Ponderadores!$H$10*((Ponderadores!$I$11*((Ponderadores!$J$12*'Precios C'!AI70)+(Ponderadores!$J$13*'Precios C'!AJ70)+(Ponderadores!$J$14*'Precios C'!AK70))+(Ponderadores!$I$15*'Precios C'!AL70)+(Ponderadores!$I$16*'Precios C'!AM70)))</f>
        <v>20.66121253862135</v>
      </c>
      <c r="F71" s="9">
        <f>Ponderadores!$H$17*((Ponderadores!$I$18*'Precios C'!AN70)+(Ponderadores!$I$19*'Precios C'!AO70)+(Ponderadores!$I$20*'Precios C'!AP70)+(Ponderadores!$I$21*'Precios C'!AQ70)+(Ponderadores!$I$22*'Precios C'!AR70)+(Ponderadores!$I$23*'Precios C'!AS70))</f>
        <v>17.612431581824602</v>
      </c>
      <c r="G71" s="9">
        <f>Ponderadores!$H$24*((Ponderadores!$I$25*'Precios C'!AT70)+(Ponderadores!$I$26*'Precios C'!AU70)+(Ponderadores!$I$27*'Precios C'!AV70)+(Ponderadores!$I$28*'Precios C'!AW70)+(Ponderadores!$I$29*'Precios C'!AX70)+(Ponderadores!$I$30*'Precios C'!AY70)+(Ponderadores!$I$31*'Precios C'!AZ70)+(Ponderadores!$I$32*'Precios C'!BA70)+(Ponderadores!$I$33*'Precios C'!BB70))</f>
        <v>12.212716098647897</v>
      </c>
      <c r="H71" s="12">
        <f t="shared" si="5"/>
        <v>96.55365303898976</v>
      </c>
      <c r="I71" s="12">
        <f t="shared" si="7"/>
        <v>123.37568419659506</v>
      </c>
      <c r="L71" s="5">
        <v>39295</v>
      </c>
      <c r="M71" s="9">
        <f>Ponderadores!$H$4*'Precios C'!B70</f>
        <v>615.9</v>
      </c>
      <c r="N71" s="9">
        <f>Ponderadores!$H$5*((Ponderadores!$I$6*'Precios C'!C70)+(Ponderadores!$I$7*'Precios C'!D70)+(Ponderadores!$I$8*'Precios C'!E70))</f>
        <v>0.13836</v>
      </c>
      <c r="O71" s="9">
        <f>Ponderadores!$H$9*'Precios C'!F70</f>
        <v>3.192</v>
      </c>
      <c r="P71" s="9">
        <f>Ponderadores!$H$10*((Ponderadores!$I$11*((Ponderadores!$J$12*'Precios C'!G70)+(Ponderadores!$J$13*'Precios C'!H70)+(Ponderadores!$J$14*'Precios C'!I70))+(Ponderadores!$I$15*'Precios C'!J70)+(Ponderadores!$I$16*'Precios C'!K70)))</f>
        <v>634.0549445999999</v>
      </c>
      <c r="Q71" s="9">
        <f>Ponderadores!$H$17*((Ponderadores!$I$18*'Precios C'!L70)+(Ponderadores!$I$19*'Precios C'!M70)+(Ponderadores!$I$20*'Precios C'!N70)+(Ponderadores!$I$21*'Precios C'!O70)+(Ponderadores!$I$22*'Precios C'!P70)+(Ponderadores!$I$23*'Precios C'!Q70))</f>
        <v>2.1780720000000002</v>
      </c>
      <c r="R71" s="9">
        <f>Ponderadores!$H$24*((Ponderadores!$I$25*'Precios C'!R70)+(Ponderadores!$I$26*'Precios C'!S70)+(Ponderadores!$I$27*'Precios C'!T70)+(Ponderadores!$I$28*'Precios C'!U70)+(Ponderadores!$I$29*'Precios C'!V70)+(Ponderadores!$I$30*'Precios C'!W70)+(Ponderadores!$I$31*'Precios C'!X70)+(Ponderadores!$I$32*'Precios C'!Y70)+(Ponderadores!$I$33*'Precios C'!Z70))</f>
        <v>0.5781229999999999</v>
      </c>
      <c r="S71" s="12">
        <f t="shared" si="6"/>
        <v>1256.0414996</v>
      </c>
    </row>
    <row r="72" spans="1:19" ht="9.75">
      <c r="A72" s="5">
        <v>39326</v>
      </c>
      <c r="B72" s="9">
        <f>Ponderadores!$H$4*'Precios C'!AD71</f>
        <v>9.715828650387545</v>
      </c>
      <c r="C72" s="9">
        <f>Ponderadores!$H$5*((Ponderadores!$I$6*'Precios C'!AE71)+(Ponderadores!$I$7*'Precios C'!AF71)+(Ponderadores!$I$8*'Precios C'!AG71))</f>
        <v>19.944180259424083</v>
      </c>
      <c r="D72" s="9">
        <f>Ponderadores!$H$9*'Precios C'!AH71</f>
        <v>16.205822242554056</v>
      </c>
      <c r="E72" s="9">
        <f>Ponderadores!$H$10*((Ponderadores!$I$11*((Ponderadores!$J$12*'Precios C'!AI71)+(Ponderadores!$J$13*'Precios C'!AJ71)+(Ponderadores!$J$14*'Precios C'!AK71))+(Ponderadores!$I$15*'Precios C'!AL71)+(Ponderadores!$I$16*'Precios C'!AM71)))</f>
        <v>22.027660184050713</v>
      </c>
      <c r="F72" s="9">
        <f>Ponderadores!$H$17*((Ponderadores!$I$18*'Precios C'!AN71)+(Ponderadores!$I$19*'Precios C'!AO71)+(Ponderadores!$I$20*'Precios C'!AP71)+(Ponderadores!$I$21*'Precios C'!AQ71)+(Ponderadores!$I$22*'Precios C'!AR71)+(Ponderadores!$I$23*'Precios C'!AS71))</f>
        <v>18.395326318666708</v>
      </c>
      <c r="G72" s="9">
        <f>Ponderadores!$H$24*((Ponderadores!$I$25*'Precios C'!AT71)+(Ponderadores!$I$26*'Precios C'!AU71)+(Ponderadores!$I$27*'Precios C'!AV71)+(Ponderadores!$I$28*'Precios C'!AW71)+(Ponderadores!$I$29*'Precios C'!AX71)+(Ponderadores!$I$30*'Precios C'!AY71)+(Ponderadores!$I$31*'Precios C'!AZ71)+(Ponderadores!$I$32*'Precios C'!BA71)+(Ponderadores!$I$33*'Precios C'!BB71))</f>
        <v>12.212716098647897</v>
      </c>
      <c r="H72" s="12">
        <f t="shared" si="5"/>
        <v>98.50153375373101</v>
      </c>
      <c r="I72" s="12">
        <f t="shared" si="7"/>
        <v>125.86467460089919</v>
      </c>
      <c r="L72" s="5">
        <v>39326</v>
      </c>
      <c r="M72" s="9">
        <f>Ponderadores!$H$4*'Precios C'!B71</f>
        <v>615.9</v>
      </c>
      <c r="N72" s="9">
        <f>Ponderadores!$H$5*((Ponderadores!$I$6*'Precios C'!C71)+(Ponderadores!$I$7*'Precios C'!D71)+(Ponderadores!$I$8*'Precios C'!E71))</f>
        <v>0.13332</v>
      </c>
      <c r="O72" s="9">
        <f>Ponderadores!$H$9*'Precios C'!F71</f>
        <v>3.1439999999999997</v>
      </c>
      <c r="P72" s="9">
        <f>Ponderadores!$H$10*((Ponderadores!$I$11*((Ponderadores!$J$12*'Precios C'!G71)+(Ponderadores!$J$13*'Precios C'!H71)+(Ponderadores!$J$14*'Precios C'!I71))+(Ponderadores!$I$15*'Precios C'!J71)+(Ponderadores!$I$16*'Precios C'!K71)))</f>
        <v>634.2876766799999</v>
      </c>
      <c r="Q72" s="9">
        <f>Ponderadores!$H$17*((Ponderadores!$I$18*'Precios C'!L71)+(Ponderadores!$I$19*'Precios C'!M71)+(Ponderadores!$I$20*'Precios C'!N71)+(Ponderadores!$I$21*'Precios C'!O71)+(Ponderadores!$I$22*'Precios C'!P71)+(Ponderadores!$I$23*'Precios C'!Q71))</f>
        <v>2.195922</v>
      </c>
      <c r="R72" s="9">
        <f>Ponderadores!$H$24*((Ponderadores!$I$25*'Precios C'!R71)+(Ponderadores!$I$26*'Precios C'!S71)+(Ponderadores!$I$27*'Precios C'!T71)+(Ponderadores!$I$28*'Precios C'!U71)+(Ponderadores!$I$29*'Precios C'!V71)+(Ponderadores!$I$30*'Precios C'!W71)+(Ponderadores!$I$31*'Precios C'!X71)+(Ponderadores!$I$32*'Precios C'!Y71)+(Ponderadores!$I$33*'Precios C'!Z71))</f>
        <v>0.5781229999999999</v>
      </c>
      <c r="S72" s="12">
        <f t="shared" si="6"/>
        <v>1256.23904168</v>
      </c>
    </row>
    <row r="73" spans="1:19" ht="9.75">
      <c r="A73" s="5">
        <v>39356</v>
      </c>
      <c r="B73" s="9">
        <f>Ponderadores!$H$4*'Precios C'!AD72</f>
        <v>10.145296122288242</v>
      </c>
      <c r="C73" s="9">
        <f>Ponderadores!$H$5*((Ponderadores!$I$6*'Precios C'!AE72)+(Ponderadores!$I$7*'Precios C'!AF72)+(Ponderadores!$I$8*'Precios C'!AG72))</f>
        <v>20.252030293650357</v>
      </c>
      <c r="D73" s="9">
        <f>Ponderadores!$H$9*'Precios C'!AH72</f>
        <v>16.922166031542563</v>
      </c>
      <c r="E73" s="9">
        <f>Ponderadores!$H$10*((Ponderadores!$I$11*((Ponderadores!$J$12*'Precios C'!AI72)+(Ponderadores!$J$13*'Precios C'!AJ72)+(Ponderadores!$J$14*'Precios C'!AK72))+(Ponderadores!$I$15*'Precios C'!AL72)+(Ponderadores!$I$16*'Precios C'!AM72)))</f>
        <v>21.972450211751543</v>
      </c>
      <c r="F73" s="9">
        <f>Ponderadores!$H$17*((Ponderadores!$I$18*'Precios C'!AN72)+(Ponderadores!$I$19*'Precios C'!AO72)+(Ponderadores!$I$20*'Precios C'!AP72)+(Ponderadores!$I$21*'Precios C'!AQ72)+(Ponderadores!$I$22*'Precios C'!AR72)+(Ponderadores!$I$23*'Precios C'!AS72))</f>
        <v>21.494992094067776</v>
      </c>
      <c r="G73" s="9">
        <f>Ponderadores!$H$24*((Ponderadores!$I$25*'Precios C'!AT72)+(Ponderadores!$I$26*'Precios C'!AU72)+(Ponderadores!$I$27*'Precios C'!AV72)+(Ponderadores!$I$28*'Precios C'!AW72)+(Ponderadores!$I$29*'Precios C'!AX72)+(Ponderadores!$I$30*'Precios C'!AY72)+(Ponderadores!$I$31*'Precios C'!AZ72)+(Ponderadores!$I$32*'Precios C'!BA72)+(Ponderadores!$I$33*'Precios C'!BB72))</f>
        <v>12.212716098647897</v>
      </c>
      <c r="H73" s="12">
        <f t="shared" si="5"/>
        <v>102.9996508519484</v>
      </c>
      <c r="I73" s="12">
        <f t="shared" si="7"/>
        <v>131.6123419042261</v>
      </c>
      <c r="L73" s="5">
        <v>39356</v>
      </c>
      <c r="M73" s="9">
        <f>Ponderadores!$H$4*'Precios C'!B72</f>
        <v>615.9</v>
      </c>
      <c r="N73" s="9">
        <f>Ponderadores!$H$5*((Ponderadores!$I$6*'Precios C'!C72)+(Ponderadores!$I$7*'Precios C'!D72)+(Ponderadores!$I$8*'Precios C'!E72))</f>
        <v>0.1371</v>
      </c>
      <c r="O73" s="9">
        <f>Ponderadores!$H$9*'Precios C'!F72</f>
        <v>3.1439999999999997</v>
      </c>
      <c r="P73" s="9">
        <f>Ponderadores!$H$10*((Ponderadores!$I$11*((Ponderadores!$J$12*'Precios C'!G72)+(Ponderadores!$J$13*'Precios C'!H72)+(Ponderadores!$J$14*'Precios C'!I72))+(Ponderadores!$I$15*'Precios C'!J72)+(Ponderadores!$I$16*'Precios C'!K72)))</f>
        <v>634.16211264</v>
      </c>
      <c r="Q73" s="9">
        <f>Ponderadores!$H$17*((Ponderadores!$I$18*'Precios C'!L72)+(Ponderadores!$I$19*'Precios C'!M72)+(Ponderadores!$I$20*'Precios C'!N72)+(Ponderadores!$I$21*'Precios C'!O72)+(Ponderadores!$I$22*'Precios C'!P72)+(Ponderadores!$I$23*'Precios C'!Q72))</f>
        <v>2.4533219999999996</v>
      </c>
      <c r="R73" s="9">
        <f>Ponderadores!$H$24*((Ponderadores!$I$25*'Precios C'!R72)+(Ponderadores!$I$26*'Precios C'!S72)+(Ponderadores!$I$27*'Precios C'!T72)+(Ponderadores!$I$28*'Precios C'!U72)+(Ponderadores!$I$29*'Precios C'!V72)+(Ponderadores!$I$30*'Precios C'!W72)+(Ponderadores!$I$31*'Precios C'!X72)+(Ponderadores!$I$32*'Precios C'!Y72)+(Ponderadores!$I$33*'Precios C'!Z72))</f>
        <v>0.5781229999999999</v>
      </c>
      <c r="S73" s="12">
        <f t="shared" si="6"/>
        <v>1256.3746576400001</v>
      </c>
    </row>
    <row r="74" spans="1:9" ht="9.75">
      <c r="A74" s="5">
        <v>39387</v>
      </c>
      <c r="B74" s="9">
        <f>Ponderadores!$H$4*'Precios C'!AD73</f>
        <v>33.26906135407572</v>
      </c>
      <c r="C74" s="9">
        <f>Ponderadores!$H$5*((Ponderadores!$I$6*'Precios C'!AE73)+(Ponderadores!$I$7*'Precios C'!AF73)+(Ponderadores!$I$8*'Precios C'!AG73))</f>
        <v>42.265062075967165</v>
      </c>
      <c r="D74" s="9">
        <f>Ponderadores!$H$9*'Precios C'!AH73</f>
        <v>17.142404460895058</v>
      </c>
      <c r="E74" s="9">
        <f>Ponderadores!$H$10*((Ponderadores!$I$11*((Ponderadores!$J$12*'Precios C'!AI73)+(Ponderadores!$J$13*'Precios C'!AJ73)+(Ponderadores!$J$14*'Precios C'!AK73))+(Ponderadores!$I$15*'Precios C'!AL73)+(Ponderadores!$I$16*'Precios C'!AM73)))</f>
        <v>21.953858522000854</v>
      </c>
      <c r="F74" s="9">
        <f>Ponderadores!$H$17*((Ponderadores!$I$18*'Precios C'!AN73)+(Ponderadores!$I$19*'Precios C'!AO73)+(Ponderadores!$I$20*'Precios C'!AP73)+(Ponderadores!$I$21*'Precios C'!AQ73)+(Ponderadores!$I$22*'Precios C'!AR73)+(Ponderadores!$I$23*'Precios C'!AS73))</f>
        <v>21.494992094067776</v>
      </c>
      <c r="G74" s="9">
        <f>Ponderadores!$H$24*((Ponderadores!$I$25*'Precios C'!AT73)+(Ponderadores!$I$26*'Precios C'!AU73)+(Ponderadores!$I$27*'Precios C'!AV73)+(Ponderadores!$I$28*'Precios C'!AW73)+(Ponderadores!$I$29*'Precios C'!AX73)+(Ponderadores!$I$30*'Precios C'!AY73)+(Ponderadores!$I$31*'Precios C'!AZ73)+(Ponderadores!$I$32*'Precios C'!BA73)+(Ponderadores!$I$33*'Precios C'!BB73))</f>
        <v>12.212716098647897</v>
      </c>
      <c r="H74" s="12">
        <f t="shared" si="5"/>
        <v>148.33809460565445</v>
      </c>
      <c r="I74" s="12">
        <f t="shared" si="7"/>
        <v>189.54553596228544</v>
      </c>
    </row>
    <row r="75" spans="1:9" ht="9.75">
      <c r="A75" s="5">
        <v>39417</v>
      </c>
      <c r="B75" s="9">
        <f>Ponderadores!$H$4*'Precios C'!AD74</f>
        <v>33.706206696902434</v>
      </c>
      <c r="C75" s="9">
        <f>Ponderadores!$H$5*((Ponderadores!$I$6*'Precios C'!AE74)+(Ponderadores!$I$7*'Precios C'!AF74)+(Ponderadores!$I$8*'Precios C'!AG74))</f>
        <v>46.184399274255725</v>
      </c>
      <c r="D75" s="9">
        <f>Ponderadores!$H$9*'Precios C'!AH74</f>
        <v>19.422601445463926</v>
      </c>
      <c r="E75" s="9">
        <f>Ponderadores!$H$10*((Ponderadores!$I$11*((Ponderadores!$J$12*'Precios C'!AI74)+(Ponderadores!$J$13*'Precios C'!AJ74)+(Ponderadores!$J$14*'Precios C'!AK74))+(Ponderadores!$I$15*'Precios C'!AL74)+(Ponderadores!$I$16*'Precios C'!AM74)))</f>
        <v>21.954197580172593</v>
      </c>
      <c r="F75" s="9">
        <f>Ponderadores!$H$17*((Ponderadores!$I$18*'Precios C'!AN74)+(Ponderadores!$I$19*'Precios C'!AO74)+(Ponderadores!$I$20*'Precios C'!AP74)+(Ponderadores!$I$21*'Precios C'!AQ74)+(Ponderadores!$I$22*'Precios C'!AR74)+(Ponderadores!$I$23*'Precios C'!AS74))</f>
        <v>21.494992094067776</v>
      </c>
      <c r="G75" s="9">
        <f>Ponderadores!$H$24*((Ponderadores!$I$25*'Precios C'!AT74)+(Ponderadores!$I$26*'Precios C'!AU74)+(Ponderadores!$I$27*'Precios C'!AV74)+(Ponderadores!$I$28*'Precios C'!AW74)+(Ponderadores!$I$29*'Precios C'!AX74)+(Ponderadores!$I$30*'Precios C'!AY74)+(Ponderadores!$I$31*'Precios C'!AZ74)+(Ponderadores!$I$32*'Precios C'!BA74)+(Ponderadores!$I$33*'Precios C'!BB74))</f>
        <v>13.514949775623842</v>
      </c>
      <c r="H75" s="12">
        <f>SUM(B75:G75)</f>
        <v>156.27734686648628</v>
      </c>
      <c r="I75" s="12">
        <f t="shared" si="7"/>
        <v>199.69026533149895</v>
      </c>
    </row>
    <row r="76" spans="1:9" ht="9.75">
      <c r="A76" s="5">
        <v>39448</v>
      </c>
      <c r="B76" s="9">
        <f>Ponderadores!$H$4*'Precios C'!AD75</f>
        <v>38.682960223782366</v>
      </c>
      <c r="C76" s="9">
        <f>Ponderadores!$H$5*((Ponderadores!$I$6*'Precios C'!AE75)+(Ponderadores!$I$7*'Precios C'!AF75)+(Ponderadores!$I$8*'Precios C'!AG75))</f>
        <v>55.55898638718584</v>
      </c>
      <c r="D76" s="9">
        <f>Ponderadores!$H$9*'Precios C'!AH75</f>
        <v>19.8715200637789</v>
      </c>
      <c r="E76" s="9">
        <f>Ponderadores!$H$10*((Ponderadores!$I$11*((Ponderadores!$J$12*'Precios C'!AI75)+(Ponderadores!$J$13*'Precios C'!AJ75)+(Ponderadores!$J$14*'Precios C'!AK75))+(Ponderadores!$I$15*'Precios C'!AL75)+(Ponderadores!$I$16*'Precios C'!AM75)))</f>
        <v>21.943404228372042</v>
      </c>
      <c r="F76" s="9">
        <f>Ponderadores!$H$17*((Ponderadores!$I$18*'Precios C'!AN75)+(Ponderadores!$I$19*'Precios C'!AO75)+(Ponderadores!$I$20*'Precios C'!AP75)+(Ponderadores!$I$21*'Precios C'!AQ75)+(Ponderadores!$I$22*'Precios C'!AR75)+(Ponderadores!$I$23*'Precios C'!AS75))</f>
        <v>21.494992094067776</v>
      </c>
      <c r="G76" s="9">
        <f>Ponderadores!$H$24*((Ponderadores!$I$25*'Precios C'!AT75)+(Ponderadores!$I$26*'Precios C'!AU75)+(Ponderadores!$I$27*'Precios C'!AV75)+(Ponderadores!$I$28*'Precios C'!AW75)+(Ponderadores!$I$29*'Precios C'!AX75)+(Ponderadores!$I$30*'Precios C'!AY75)+(Ponderadores!$I$31*'Precios C'!AZ75)+(Ponderadores!$I$32*'Precios C'!BA75)+(Ponderadores!$I$33*'Precios C'!BB75))</f>
        <v>17.031137023997474</v>
      </c>
      <c r="H76" s="12">
        <f>SUM(B76:G76)</f>
        <v>174.5830000211844</v>
      </c>
      <c r="I76" s="12">
        <f t="shared" si="7"/>
        <v>223.08112017273876</v>
      </c>
    </row>
    <row r="77" spans="1:9" ht="9.75">
      <c r="A77" s="5">
        <v>39479</v>
      </c>
      <c r="B77" s="9">
        <f>Ponderadores!$H$4*'Precios C'!AD76</f>
        <v>39.168875996761045</v>
      </c>
      <c r="C77" s="9">
        <f>Ponderadores!$H$5*((Ponderadores!$I$6*'Precios C'!AE76)+(Ponderadores!$I$7*'Precios C'!AF76)+(Ponderadores!$I$8*'Precios C'!AG76))</f>
        <v>60.243265745136206</v>
      </c>
      <c r="D77" s="9">
        <f>Ponderadores!$H$9*'Precios C'!AH76</f>
        <v>20.121136043946727</v>
      </c>
      <c r="E77" s="9">
        <f>Ponderadores!$H$10*((Ponderadores!$I$11*((Ponderadores!$J$12*'Precios C'!AI76)+(Ponderadores!$J$13*'Precios C'!AJ76)+(Ponderadores!$J$14*'Precios C'!AK76))+(Ponderadores!$I$15*'Precios C'!AL76)+(Ponderadores!$I$16*'Precios C'!AM76)))</f>
        <v>21.934927774078414</v>
      </c>
      <c r="F77" s="9">
        <f>Ponderadores!$H$17*((Ponderadores!$I$18*'Precios C'!AN76)+(Ponderadores!$I$19*'Precios C'!AO76)+(Ponderadores!$I$20*'Precios C'!AP76)+(Ponderadores!$I$21*'Precios C'!AQ76)+(Ponderadores!$I$22*'Precios C'!AR76)+(Ponderadores!$I$23*'Precios C'!AS76))</f>
        <v>21.494992094067776</v>
      </c>
      <c r="G77" s="9">
        <f>Ponderadores!$H$24*((Ponderadores!$I$25*'Precios C'!AT76)+(Ponderadores!$I$26*'Precios C'!AU76)+(Ponderadores!$I$27*'Precios C'!AV76)+(Ponderadores!$I$28*'Precios C'!AW76)+(Ponderadores!$I$29*'Precios C'!AX76)+(Ponderadores!$I$30*'Precios C'!AY76)+(Ponderadores!$I$31*'Precios C'!AZ76)+(Ponderadores!$I$32*'Precios C'!BA76)+(Ponderadores!$I$33*'Precios C'!BB76))</f>
        <v>23.542305408877198</v>
      </c>
      <c r="H77" s="12">
        <f>SUM(B77:G77)</f>
        <v>186.50550306286738</v>
      </c>
      <c r="I77" s="12">
        <f t="shared" si="7"/>
        <v>238.3156237239367</v>
      </c>
    </row>
    <row r="78" spans="1:9" ht="9.75">
      <c r="A78" s="5">
        <v>39508</v>
      </c>
      <c r="B78" s="9">
        <f>Ponderadores!$H$4*'Precios C'!AD77</f>
        <v>39.75946653467401</v>
      </c>
      <c r="C78" s="9">
        <f>Ponderadores!$H$5*((Ponderadores!$I$6*'Precios C'!AE77)+(Ponderadores!$I$7*'Precios C'!AF77)+(Ponderadores!$I$8*'Precios C'!AG77))</f>
        <v>67.5149905985231</v>
      </c>
      <c r="D78" s="9">
        <f>Ponderadores!$H$9*'Precios C'!AH77</f>
        <v>20.912481580065087</v>
      </c>
      <c r="E78" s="9">
        <f>Ponderadores!$H$10*((Ponderadores!$I$11*((Ponderadores!$J$12*'Precios C'!AI77)+(Ponderadores!$J$13*'Precios C'!AJ77)+(Ponderadores!$J$14*'Precios C'!AK77))+(Ponderadores!$I$15*'Precios C'!AL77)+(Ponderadores!$I$16*'Precios C'!AM77)))</f>
        <v>21.93402361895376</v>
      </c>
      <c r="F78" s="9">
        <f>Ponderadores!$H$17*((Ponderadores!$I$18*'Precios C'!AN77)+(Ponderadores!$I$19*'Precios C'!AO77)+(Ponderadores!$I$20*'Precios C'!AP77)+(Ponderadores!$I$21*'Precios C'!AQ77)+(Ponderadores!$I$22*'Precios C'!AR77)+(Ponderadores!$I$23*'Precios C'!AS77))</f>
        <v>21.494992094067776</v>
      </c>
      <c r="G78" s="9">
        <f>Ponderadores!$H$24*((Ponderadores!$I$25*'Precios C'!AT77)+(Ponderadores!$I$26*'Precios C'!AU77)+(Ponderadores!$I$27*'Precios C'!AV77)+(Ponderadores!$I$28*'Precios C'!AW77)+(Ponderadores!$I$29*'Precios C'!AX77)+(Ponderadores!$I$30*'Precios C'!AY77)+(Ponderadores!$I$31*'Precios C'!AZ77)+(Ponderadores!$I$32*'Precios C'!BA77)+(Ponderadores!$I$33*'Precios C'!BB77))</f>
        <v>23.542305408877198</v>
      </c>
      <c r="H78" s="12">
        <f>SUM(B78:G78)</f>
        <v>195.1582598351609</v>
      </c>
      <c r="I78" s="12">
        <f t="shared" si="7"/>
        <v>249.3720649187338</v>
      </c>
    </row>
    <row r="79" spans="1:9" ht="9.75">
      <c r="A79" s="5">
        <v>39539</v>
      </c>
      <c r="B79" s="9">
        <f>Ponderadores!$H$4*'Precios C'!AD78</f>
        <v>41.14176274239633</v>
      </c>
      <c r="C79" s="9">
        <f>Ponderadores!$H$5*((Ponderadores!$I$6*'Precios C'!AE78)+(Ponderadores!$I$7*'Precios C'!AF78)+(Ponderadores!$I$8*'Precios C'!AG78))</f>
        <v>78.97616711628854</v>
      </c>
      <c r="D79" s="9">
        <f>Ponderadores!$H$9*'Precios C'!AH78</f>
        <v>21.639534694748537</v>
      </c>
      <c r="E79" s="9">
        <f>Ponderadores!$H$10*((Ponderadores!$I$11*((Ponderadores!$J$12*'Precios C'!AI78)+(Ponderadores!$J$13*'Precios C'!AJ78)+(Ponderadores!$J$14*'Precios C'!AK78))+(Ponderadores!$I$15*'Precios C'!AL78)+(Ponderadores!$I$16*'Precios C'!AM78)))</f>
        <v>24.703574033613894</v>
      </c>
      <c r="F79" s="9">
        <f>Ponderadores!$H$17*((Ponderadores!$I$18*'Precios C'!AN78)+(Ponderadores!$I$19*'Precios C'!AO78)+(Ponderadores!$I$20*'Precios C'!AP78)+(Ponderadores!$I$21*'Precios C'!AQ78)+(Ponderadores!$I$22*'Precios C'!AR78)+(Ponderadores!$I$23*'Precios C'!AS78))</f>
        <v>21.494992094067776</v>
      </c>
      <c r="G79" s="9">
        <f>Ponderadores!$H$24*((Ponderadores!$I$25*'Precios C'!AT78)+(Ponderadores!$I$26*'Precios C'!AU78)+(Ponderadores!$I$27*'Precios C'!AV78)+(Ponderadores!$I$28*'Precios C'!AW78)+(Ponderadores!$I$29*'Precios C'!AX78)+(Ponderadores!$I$30*'Precios C'!AY78)+(Ponderadores!$I$31*'Precios C'!AZ78)+(Ponderadores!$I$32*'Precios C'!BA78)+(Ponderadores!$I$33*'Precios C'!BB78))</f>
        <v>28.491034669264575</v>
      </c>
      <c r="H79" s="12">
        <f aca="true" t="shared" si="8" ref="H79:H85">SUM(B79:G79)</f>
        <v>216.44706535037966</v>
      </c>
      <c r="I79" s="12">
        <f t="shared" si="7"/>
        <v>276.5747741223694</v>
      </c>
    </row>
    <row r="80" spans="1:9" ht="9.75">
      <c r="A80" s="5">
        <v>39569</v>
      </c>
      <c r="B80" s="9">
        <f>Ponderadores!$H$4*'Precios C'!AD79</f>
        <v>40.98344611415222</v>
      </c>
      <c r="C80" s="9">
        <f>Ponderadores!$H$5*((Ponderadores!$I$6*'Precios C'!AE79)+(Ponderadores!$I$7*'Precios C'!AF79)+(Ponderadores!$I$8*'Precios C'!AG79))</f>
        <v>87.76870679904243</v>
      </c>
      <c r="D80" s="9">
        <f>Ponderadores!$H$9*'Precios C'!AH79</f>
        <v>22.705931541271614</v>
      </c>
      <c r="E80" s="9">
        <f>Ponderadores!$H$10*((Ponderadores!$I$11*((Ponderadores!$J$12*'Precios C'!AI79)+(Ponderadores!$J$13*'Precios C'!AJ79)+(Ponderadores!$J$14*'Precios C'!AK79))+(Ponderadores!$I$15*'Precios C'!AL79)+(Ponderadores!$I$16*'Precios C'!AM79)))</f>
        <v>24.704252149957384</v>
      </c>
      <c r="F80" s="9">
        <f>Ponderadores!$H$17*((Ponderadores!$I$18*'Precios C'!AN79)+(Ponderadores!$I$19*'Precios C'!AO79)+(Ponderadores!$I$20*'Precios C'!AP79)+(Ponderadores!$I$21*'Precios C'!AQ79)+(Ponderadores!$I$22*'Precios C'!AR79)+(Ponderadores!$I$23*'Precios C'!AS79))</f>
        <v>21.494992094067776</v>
      </c>
      <c r="G80" s="9">
        <f>Ponderadores!$H$24*((Ponderadores!$I$25*'Precios C'!AT79)+(Ponderadores!$I$26*'Precios C'!AU79)+(Ponderadores!$I$27*'Precios C'!AV79)+(Ponderadores!$I$28*'Precios C'!AW79)+(Ponderadores!$I$29*'Precios C'!AX79)+(Ponderadores!$I$30*'Precios C'!AY79)+(Ponderadores!$I$31*'Precios C'!AZ79)+(Ponderadores!$I$32*'Precios C'!BA79)+(Ponderadores!$I$33*'Precios C'!BB79))</f>
        <v>28.491034669264575</v>
      </c>
      <c r="H80" s="12">
        <f t="shared" si="8"/>
        <v>226.14836336775602</v>
      </c>
      <c r="I80" s="12">
        <f t="shared" si="7"/>
        <v>288.9710350904091</v>
      </c>
    </row>
    <row r="81" spans="1:9" ht="9.75">
      <c r="A81" s="5">
        <v>39600</v>
      </c>
      <c r="B81" s="9">
        <f>Ponderadores!$H$4*'Precios C'!AD80</f>
        <v>42.068264940196265</v>
      </c>
      <c r="C81" s="9">
        <f>Ponderadores!$H$5*((Ponderadores!$I$6*'Precios C'!AE80)+(Ponderadores!$I$7*'Precios C'!AF80)+(Ponderadores!$I$8*'Precios C'!AG80))</f>
        <v>88.3347445348915</v>
      </c>
      <c r="D81" s="9">
        <f>Ponderadores!$H$9*'Precios C'!AH80</f>
        <v>24.634561446859056</v>
      </c>
      <c r="E81" s="9">
        <f>Ponderadores!$H$10*((Ponderadores!$I$11*((Ponderadores!$J$12*'Precios C'!AI80)+(Ponderadores!$J$13*'Precios C'!AJ80)+(Ponderadores!$J$14*'Precios C'!AK80))+(Ponderadores!$I$15*'Precios C'!AL80)+(Ponderadores!$I$16*'Precios C'!AM80)))</f>
        <v>24.679500903419985</v>
      </c>
      <c r="F81" s="9">
        <f>Ponderadores!$H$17*((Ponderadores!$I$18*'Precios C'!AN80)+(Ponderadores!$I$19*'Precios C'!AO80)+(Ponderadores!$I$20*'Precios C'!AP80)+(Ponderadores!$I$21*'Precios C'!AQ80)+(Ponderadores!$I$22*'Precios C'!AR80)+(Ponderadores!$I$23*'Precios C'!AS80))</f>
        <v>21.494992094067776</v>
      </c>
      <c r="G81" s="9">
        <f>Ponderadores!$H$24*((Ponderadores!$I$25*'Precios C'!AT80)+(Ponderadores!$I$26*'Precios C'!AU80)+(Ponderadores!$I$27*'Precios C'!AV80)+(Ponderadores!$I$28*'Precios C'!AW80)+(Ponderadores!$I$29*'Precios C'!AX80)+(Ponderadores!$I$30*'Precios C'!AY80)+(Ponderadores!$I$31*'Precios C'!AZ80)+(Ponderadores!$I$32*'Precios C'!BA80)+(Ponderadores!$I$33*'Precios C'!BB80))</f>
        <v>28.491034669264575</v>
      </c>
      <c r="H81" s="12">
        <f t="shared" si="8"/>
        <v>229.70309858869916</v>
      </c>
      <c r="I81" s="12">
        <f t="shared" si="7"/>
        <v>293.51325463589325</v>
      </c>
    </row>
    <row r="82" spans="1:9" ht="9.75">
      <c r="A82" s="5">
        <v>39630</v>
      </c>
      <c r="B82" s="9">
        <f>Ponderadores!$H$4*'Precios C'!AD81</f>
        <v>45.5660444411695</v>
      </c>
      <c r="C82" s="9">
        <f>Ponderadores!$H$5*((Ponderadores!$I$6*'Precios C'!AE81)+(Ponderadores!$I$7*'Precios C'!AF81)+(Ponderadores!$I$8*'Precios C'!AG81))</f>
        <v>93.48353955917455</v>
      </c>
      <c r="D82" s="9">
        <f>Ponderadores!$H$9*'Precios C'!AH81</f>
        <v>24.944220904065574</v>
      </c>
      <c r="E82" s="9">
        <f>Ponderadores!$H$10*((Ponderadores!$I$11*((Ponderadores!$J$12*'Precios C'!AI81)+(Ponderadores!$J$13*'Precios C'!AJ81)+(Ponderadores!$J$14*'Precios C'!AK81))+(Ponderadores!$I$15*'Precios C'!AL81)+(Ponderadores!$I$16*'Precios C'!AM81)))</f>
        <v>24.669442177658212</v>
      </c>
      <c r="F82" s="9">
        <f>Ponderadores!$H$17*((Ponderadores!$I$18*'Precios C'!AN81)+(Ponderadores!$I$19*'Precios C'!AO81)+(Ponderadores!$I$20*'Precios C'!AP81)+(Ponderadores!$I$21*'Precios C'!AQ81)+(Ponderadores!$I$22*'Precios C'!AR81)+(Ponderadores!$I$23*'Precios C'!AS81))</f>
        <v>26.750446639522316</v>
      </c>
      <c r="G82" s="9">
        <f>Ponderadores!$H$24*((Ponderadores!$I$25*'Precios C'!AT81)+(Ponderadores!$I$26*'Precios C'!AU81)+(Ponderadores!$I$27*'Precios C'!AV81)+(Ponderadores!$I$28*'Precios C'!AW81)+(Ponderadores!$I$29*'Precios C'!AX81)+(Ponderadores!$I$30*'Precios C'!AY81)+(Ponderadores!$I$31*'Precios C'!AZ81)+(Ponderadores!$I$32*'Precios C'!BA81)+(Ponderadores!$I$33*'Precios C'!BB81))</f>
        <v>28.682325960555872</v>
      </c>
      <c r="H82" s="12">
        <f t="shared" si="8"/>
        <v>244.096019682146</v>
      </c>
      <c r="I82" s="12">
        <f t="shared" si="7"/>
        <v>311.90444369607866</v>
      </c>
    </row>
    <row r="83" spans="1:9" ht="9.75">
      <c r="A83" s="5">
        <v>39661</v>
      </c>
      <c r="B83" s="9">
        <f>Ponderadores!$H$4*'Precios C'!AD82</f>
        <v>45.64903406262139</v>
      </c>
      <c r="C83" s="9">
        <f>Ponderadores!$H$5*((Ponderadores!$I$6*'Precios C'!AE82)+(Ponderadores!$I$7*'Precios C'!AF82)+(Ponderadores!$I$8*'Precios C'!AG82))</f>
        <v>94.69956030045395</v>
      </c>
      <c r="D83" s="9">
        <f>Ponderadores!$H$9*'Precios C'!AH82</f>
        <v>24.989651914714596</v>
      </c>
      <c r="E83" s="9">
        <f>Ponderadores!$H$10*((Ponderadores!$I$11*((Ponderadores!$J$12*'Precios C'!AI82)+(Ponderadores!$J$13*'Precios C'!AJ82)+(Ponderadores!$J$14*'Precios C'!AK82))+(Ponderadores!$I$15*'Precios C'!AL82)+(Ponderadores!$I$16*'Precios C'!AM82)))</f>
        <v>24.69888372890475</v>
      </c>
      <c r="F83" s="9">
        <f>Ponderadores!$H$17*((Ponderadores!$I$18*'Precios C'!AN82)+(Ponderadores!$I$19*'Precios C'!AO82)+(Ponderadores!$I$20*'Precios C'!AP82)+(Ponderadores!$I$21*'Precios C'!AQ82)+(Ponderadores!$I$22*'Precios C'!AR82)+(Ponderadores!$I$23*'Precios C'!AS82))</f>
        <v>26.750446639522316</v>
      </c>
      <c r="G83" s="9">
        <f>Ponderadores!$H$24*((Ponderadores!$I$25*'Precios C'!AT82)+(Ponderadores!$I$26*'Precios C'!AU82)+(Ponderadores!$I$27*'Precios C'!AV82)+(Ponderadores!$I$28*'Precios C'!AW82)+(Ponderadores!$I$29*'Precios C'!AX82)+(Ponderadores!$I$30*'Precios C'!AY82)+(Ponderadores!$I$31*'Precios C'!AZ82)+(Ponderadores!$I$32*'Precios C'!BA82)+(Ponderadores!$I$33*'Precios C'!BB82))</f>
        <v>28.682325960555872</v>
      </c>
      <c r="H83" s="12">
        <f t="shared" si="8"/>
        <v>245.46990260677285</v>
      </c>
      <c r="I83" s="12">
        <f t="shared" si="7"/>
        <v>313.659983134482</v>
      </c>
    </row>
    <row r="84" spans="1:9" ht="9.75">
      <c r="A84" s="5">
        <v>39692</v>
      </c>
      <c r="B84" s="9">
        <f>Ponderadores!$H$4*'Precios C'!AD83</f>
        <v>43.08632060812354</v>
      </c>
      <c r="C84" s="9">
        <f>Ponderadores!$H$5*((Ponderadores!$I$6*'Precios C'!AE83)+(Ponderadores!$I$7*'Precios C'!AF83)+(Ponderadores!$I$8*'Precios C'!AG83))</f>
        <v>90.76831755302875</v>
      </c>
      <c r="D84" s="9">
        <f>Ponderadores!$H$9*'Precios C'!AH83</f>
        <v>22.386222640360828</v>
      </c>
      <c r="E84" s="9">
        <f>Ponderadores!$H$10*((Ponderadores!$I$11*((Ponderadores!$J$12*'Precios C'!AI83)+(Ponderadores!$J$13*'Precios C'!AJ83)+(Ponderadores!$J$14*'Precios C'!AK83))+(Ponderadores!$I$15*'Precios C'!AL83)+(Ponderadores!$I$16*'Precios C'!AM83)))</f>
        <v>24.754941346633284</v>
      </c>
      <c r="F84" s="9">
        <f>Ponderadores!$H$17*((Ponderadores!$I$18*'Precios C'!AN83)+(Ponderadores!$I$19*'Precios C'!AO83)+(Ponderadores!$I$20*'Precios C'!AP83)+(Ponderadores!$I$21*'Precios C'!AQ83)+(Ponderadores!$I$22*'Precios C'!AR83)+(Ponderadores!$I$23*'Precios C'!AS83))</f>
        <v>26.750446639522316</v>
      </c>
      <c r="G84" s="9">
        <f>Ponderadores!$H$24*((Ponderadores!$I$25*'Precios C'!AT83)+(Ponderadores!$I$26*'Precios C'!AU83)+(Ponderadores!$I$27*'Precios C'!AV83)+(Ponderadores!$I$28*'Precios C'!AW83)+(Ponderadores!$I$29*'Precios C'!AX83)+(Ponderadores!$I$30*'Precios C'!AY83)+(Ponderadores!$I$31*'Precios C'!AZ83)+(Ponderadores!$I$32*'Precios C'!BA83)+(Ponderadores!$I$33*'Precios C'!BB83))</f>
        <v>28.682325960555872</v>
      </c>
      <c r="H84" s="12">
        <f t="shared" si="8"/>
        <v>236.4285747482246</v>
      </c>
      <c r="I84" s="12">
        <f t="shared" si="7"/>
        <v>302.10702811429564</v>
      </c>
    </row>
    <row r="85" spans="1:9" ht="9.75">
      <c r="A85" s="5">
        <v>39722</v>
      </c>
      <c r="B85" s="9">
        <f>Ponderadores!$H$4*'Precios C'!AD84</f>
        <v>39.209649469512144</v>
      </c>
      <c r="C85" s="9">
        <f>Ponderadores!$H$5*((Ponderadores!$I$6*'Precios C'!AE84)+(Ponderadores!$I$7*'Precios C'!AF84)+(Ponderadores!$I$8*'Precios C'!AG84))</f>
        <v>84.14898839414522</v>
      </c>
      <c r="D85" s="9">
        <f>Ponderadores!$H$9*'Precios C'!AH84</f>
        <v>19.279526441265027</v>
      </c>
      <c r="E85" s="9">
        <f>Ponderadores!$H$10*((Ponderadores!$I$11*((Ponderadores!$J$12*'Precios C'!AI84)+(Ponderadores!$J$13*'Precios C'!AJ84)+(Ponderadores!$J$14*'Precios C'!AK84))+(Ponderadores!$I$15*'Precios C'!AL84)+(Ponderadores!$I$16*'Precios C'!AM84)))</f>
        <v>24.900058244140208</v>
      </c>
      <c r="F85" s="9">
        <f>Ponderadores!$H$17*((Ponderadores!$I$18*'Precios C'!AN84)+(Ponderadores!$I$19*'Precios C'!AO84)+(Ponderadores!$I$20*'Precios C'!AP84)+(Ponderadores!$I$21*'Precios C'!AQ84)+(Ponderadores!$I$22*'Precios C'!AR84)+(Ponderadores!$I$23*'Precios C'!AS84))</f>
        <v>31.547620167772124</v>
      </c>
      <c r="G85" s="9">
        <f>Ponderadores!$H$24*((Ponderadores!$I$25*'Precios C'!AT84)+(Ponderadores!$I$26*'Precios C'!AU84)+(Ponderadores!$I$27*'Precios C'!AV84)+(Ponderadores!$I$28*'Precios C'!AW84)+(Ponderadores!$I$29*'Precios C'!AX84)+(Ponderadores!$I$30*'Precios C'!AY84)+(Ponderadores!$I$31*'Precios C'!AZ84)+(Ponderadores!$I$32*'Precios C'!BA84)+(Ponderadores!$I$33*'Precios C'!BB84))</f>
        <v>21.130060028034784</v>
      </c>
      <c r="H85" s="12">
        <f t="shared" si="8"/>
        <v>220.2159027448695</v>
      </c>
      <c r="I85" s="12">
        <f t="shared" si="7"/>
        <v>281.3905721531609</v>
      </c>
    </row>
    <row r="86" spans="1:9" ht="9.75">
      <c r="A86" s="5">
        <v>39753</v>
      </c>
      <c r="B86" s="9">
        <f>Ponderadores!$H$4*'Precios C'!AD85</f>
        <v>37.03455429481974</v>
      </c>
      <c r="C86" s="9">
        <f>Ponderadores!$H$5*((Ponderadores!$I$6*'Precios C'!AE85)+(Ponderadores!$I$7*'Precios C'!AF85)+(Ponderadores!$I$8*'Precios C'!AG85))</f>
        <v>68.29575876078258</v>
      </c>
      <c r="D86" s="9">
        <f>Ponderadores!$H$9*'Precios C'!AH85</f>
        <v>17.11742282121827</v>
      </c>
      <c r="E86" s="9">
        <f>Ponderadores!$H$10*((Ponderadores!$I$11*((Ponderadores!$J$12*'Precios C'!AI85)+(Ponderadores!$J$13*'Precios C'!AJ85)+(Ponderadores!$J$14*'Precios C'!AK85))+(Ponderadores!$I$15*'Precios C'!AL85)+(Ponderadores!$I$16*'Precios C'!AM85)))</f>
        <v>25.449095692201148</v>
      </c>
      <c r="F86" s="9">
        <f>Ponderadores!$H$17*((Ponderadores!$I$18*'Precios C'!AN85)+(Ponderadores!$I$19*'Precios C'!AO85)+(Ponderadores!$I$20*'Precios C'!AP85)+(Ponderadores!$I$21*'Precios C'!AQ85)+(Ponderadores!$I$22*'Precios C'!AR85)+(Ponderadores!$I$23*'Precios C'!AS85))</f>
        <v>31.547620167772124</v>
      </c>
      <c r="G86" s="9">
        <f>Ponderadores!$H$24*((Ponderadores!$I$25*'Precios C'!AT85)+(Ponderadores!$I$26*'Precios C'!AU85)+(Ponderadores!$I$27*'Precios C'!AV85)+(Ponderadores!$I$28*'Precios C'!AW85)+(Ponderadores!$I$29*'Precios C'!AX85)+(Ponderadores!$I$30*'Precios C'!AY85)+(Ponderadores!$I$31*'Precios C'!AZ85)+(Ponderadores!$I$32*'Precios C'!BA85)+(Ponderadores!$I$33*'Precios C'!BB85))</f>
        <v>21.130060028034784</v>
      </c>
      <c r="H86" s="12">
        <f aca="true" t="shared" si="9" ref="H86:H91">SUM(B86:G86)</f>
        <v>200.57451176482866</v>
      </c>
      <c r="I86" s="12">
        <f t="shared" si="7"/>
        <v>256.29291945475063</v>
      </c>
    </row>
    <row r="87" spans="1:9" ht="9.75">
      <c r="A87" s="5">
        <v>39783</v>
      </c>
      <c r="B87" s="9">
        <f>Ponderadores!$H$4*'Precios C'!AD86</f>
        <v>36.02174219116311</v>
      </c>
      <c r="C87" s="9">
        <f>Ponderadores!$H$5*((Ponderadores!$I$6*'Precios C'!AE86)+(Ponderadores!$I$7*'Precios C'!AF86)+(Ponderadores!$I$8*'Precios C'!AG86))</f>
        <v>53.420845743482055</v>
      </c>
      <c r="D87" s="9">
        <f>Ponderadores!$H$9*'Precios C'!AH86</f>
        <v>15.645618465029903</v>
      </c>
      <c r="E87" s="9">
        <f>Ponderadores!$H$10*((Ponderadores!$I$11*((Ponderadores!$J$12*'Precios C'!AI86)+(Ponderadores!$J$13*'Precios C'!AJ86)+(Ponderadores!$J$14*'Precios C'!AK86))+(Ponderadores!$I$15*'Precios C'!AL86)+(Ponderadores!$I$16*'Precios C'!AM86)))</f>
        <v>25.49769403015129</v>
      </c>
      <c r="F87" s="9">
        <f>Ponderadores!$H$17*((Ponderadores!$I$18*'Precios C'!AN86)+(Ponderadores!$I$19*'Precios C'!AO86)+(Ponderadores!$I$20*'Precios C'!AP86)+(Ponderadores!$I$21*'Precios C'!AQ86)+(Ponderadores!$I$22*'Precios C'!AR86)+(Ponderadores!$I$23*'Precios C'!AS86))</f>
        <v>31.547620167772124</v>
      </c>
      <c r="G87" s="9">
        <f>Ponderadores!$H$24*((Ponderadores!$I$25*'Precios C'!AT86)+(Ponderadores!$I$26*'Precios C'!AU86)+(Ponderadores!$I$27*'Precios C'!AV86)+(Ponderadores!$I$28*'Precios C'!AW86)+(Ponderadores!$I$29*'Precios C'!AX86)+(Ponderadores!$I$30*'Precios C'!AY86)+(Ponderadores!$I$31*'Precios C'!AZ86)+(Ponderadores!$I$32*'Precios C'!BA86)+(Ponderadores!$I$33*'Precios C'!BB86))</f>
        <v>21.130060028034784</v>
      </c>
      <c r="H87" s="12">
        <f t="shared" si="9"/>
        <v>183.26358062563327</v>
      </c>
      <c r="I87" s="12">
        <f t="shared" si="7"/>
        <v>234.17311449495352</v>
      </c>
    </row>
    <row r="88" spans="1:9" ht="9.75">
      <c r="A88" s="5">
        <v>39814</v>
      </c>
      <c r="B88" s="9">
        <f>Ponderadores!$H$4*'Precios C'!AD87</f>
        <v>41.08211547425285</v>
      </c>
      <c r="C88" s="9">
        <f>Ponderadores!$H$5*((Ponderadores!$I$6*'Precios C'!AE87)+(Ponderadores!$I$7*'Precios C'!AF87)+(Ponderadores!$I$8*'Precios C'!AG87))</f>
        <v>39.25357845100137</v>
      </c>
      <c r="D88" s="9">
        <f>Ponderadores!$H$9*'Precios C'!AH87</f>
        <v>15.310223211315988</v>
      </c>
      <c r="E88" s="9">
        <f>Ponderadores!$H$10*((Ponderadores!$I$11*((Ponderadores!$J$12*'Precios C'!AI87)+(Ponderadores!$J$13*'Precios C'!AJ87)+(Ponderadores!$J$14*'Precios C'!AK87))+(Ponderadores!$I$15*'Precios C'!AL87)+(Ponderadores!$I$16*'Precios C'!AM87)))</f>
        <v>25.44061923790752</v>
      </c>
      <c r="F88" s="9">
        <f>Ponderadores!$H$17*((Ponderadores!$I$18*'Precios C'!AN87)+(Ponderadores!$I$19*'Precios C'!AO87)+(Ponderadores!$I$20*'Precios C'!AP87)+(Ponderadores!$I$21*'Precios C'!AQ87)+(Ponderadores!$I$22*'Precios C'!AR87)+(Ponderadores!$I$23*'Precios C'!AS87))</f>
        <v>31.547620167772124</v>
      </c>
      <c r="G88" s="9">
        <f>Ponderadores!$H$24*((Ponderadores!$I$25*'Precios C'!AT87)+(Ponderadores!$I$26*'Precios C'!AU87)+(Ponderadores!$I$27*'Precios C'!AV87)+(Ponderadores!$I$28*'Precios C'!AW87)+(Ponderadores!$I$29*'Precios C'!AX87)+(Ponderadores!$I$30*'Precios C'!AY87)+(Ponderadores!$I$31*'Precios C'!AZ87)+(Ponderadores!$I$32*'Precios C'!BA87)+(Ponderadores!$I$33*'Precios C'!BB87))</f>
        <v>21.276725184181327</v>
      </c>
      <c r="H88" s="12">
        <f t="shared" si="9"/>
        <v>173.91088172643117</v>
      </c>
      <c r="I88" s="12">
        <f t="shared" si="7"/>
        <v>222.22229140897625</v>
      </c>
    </row>
    <row r="89" spans="1:9" ht="9.75">
      <c r="A89" s="5">
        <v>39845</v>
      </c>
      <c r="B89" s="9">
        <f>Ponderadores!$H$4*'Precios C'!AD88</f>
        <v>41.15279438259565</v>
      </c>
      <c r="C89" s="9">
        <f>Ponderadores!$H$5*((Ponderadores!$I$6*'Precios C'!AE88)+(Ponderadores!$I$7*'Precios C'!AF88)+(Ponderadores!$I$8*'Precios C'!AG88))</f>
        <v>39.25357845100137</v>
      </c>
      <c r="D89" s="9">
        <f>Ponderadores!$H$9*'Precios C'!AH88</f>
        <v>14.408948659700137</v>
      </c>
      <c r="E89" s="9">
        <f>Ponderadores!$H$10*((Ponderadores!$I$11*((Ponderadores!$J$12*'Precios C'!AI88)+(Ponderadores!$J$13*'Precios C'!AJ88)+(Ponderadores!$J$14*'Precios C'!AK88))+(Ponderadores!$I$15*'Precios C'!AL88)+(Ponderadores!$I$16*'Precios C'!AM88)))</f>
        <v>25.42338378084381</v>
      </c>
      <c r="F89" s="9">
        <f>Ponderadores!$H$17*((Ponderadores!$I$18*'Precios C'!AN88)+(Ponderadores!$I$19*'Precios C'!AO88)+(Ponderadores!$I$20*'Precios C'!AP88)+(Ponderadores!$I$21*'Precios C'!AQ88)+(Ponderadores!$I$22*'Precios C'!AR88)+(Ponderadores!$I$23*'Precios C'!AS88))</f>
        <v>31.547620167772124</v>
      </c>
      <c r="G89" s="9">
        <f>Ponderadores!$H$24*((Ponderadores!$I$25*'Precios C'!AT88)+(Ponderadores!$I$26*'Precios C'!AU88)+(Ponderadores!$I$27*'Precios C'!AV88)+(Ponderadores!$I$28*'Precios C'!AW88)+(Ponderadores!$I$29*'Precios C'!AX88)+(Ponderadores!$I$30*'Precios C'!AY88)+(Ponderadores!$I$31*'Precios C'!AZ88)+(Ponderadores!$I$32*'Precios C'!BA88)+(Ponderadores!$I$33*'Precios C'!BB88))</f>
        <v>21.235734193190336</v>
      </c>
      <c r="H89" s="12">
        <f t="shared" si="9"/>
        <v>173.0220596351034</v>
      </c>
      <c r="I89" s="12">
        <f t="shared" si="7"/>
        <v>221.08655982145848</v>
      </c>
    </row>
    <row r="90" spans="1:9" ht="9.75">
      <c r="A90" s="5">
        <v>39873</v>
      </c>
      <c r="B90" s="9">
        <f>Ponderadores!$H$4*'Precios C'!AD89</f>
        <v>39.898355756446726</v>
      </c>
      <c r="C90" s="9">
        <f>Ponderadores!$H$5*((Ponderadores!$I$6*'Precios C'!AE89)+(Ponderadores!$I$7*'Precios C'!AF89)+(Ponderadores!$I$8*'Precios C'!AG89))</f>
        <v>36.3334912938256</v>
      </c>
      <c r="D90" s="9">
        <f>Ponderadores!$H$9*'Precios C'!AH89</f>
        <v>13.969728382387231</v>
      </c>
      <c r="E90" s="9">
        <f>Ponderadores!$H$10*((Ponderadores!$I$11*((Ponderadores!$J$12*'Precios C'!AI89)+(Ponderadores!$J$13*'Precios C'!AJ89)+(Ponderadores!$J$14*'Precios C'!AK89))+(Ponderadores!$I$15*'Precios C'!AL89)+(Ponderadores!$I$16*'Precios C'!AM89)))</f>
        <v>25.454068545386747</v>
      </c>
      <c r="F90" s="9">
        <f>Ponderadores!$H$17*((Ponderadores!$I$18*'Precios C'!AN89)+(Ponderadores!$I$19*'Precios C'!AO89)+(Ponderadores!$I$20*'Precios C'!AP89)+(Ponderadores!$I$21*'Precios C'!AQ89)+(Ponderadores!$I$22*'Precios C'!AR89)+(Ponderadores!$I$23*'Precios C'!AS89))</f>
        <v>31.547620167772124</v>
      </c>
      <c r="G90" s="9">
        <f>Ponderadores!$H$24*((Ponderadores!$I$25*'Precios C'!AT89)+(Ponderadores!$I$26*'Precios C'!AU89)+(Ponderadores!$I$27*'Precios C'!AV89)+(Ponderadores!$I$28*'Precios C'!AW89)+(Ponderadores!$I$29*'Precios C'!AX89)+(Ponderadores!$I$30*'Precios C'!AY89)+(Ponderadores!$I$31*'Precios C'!AZ89)+(Ponderadores!$I$32*'Precios C'!BA89)+(Ponderadores!$I$33*'Precios C'!BB89))</f>
        <v>15.374993252859191</v>
      </c>
      <c r="H90" s="12">
        <f t="shared" si="9"/>
        <v>162.5782573986776</v>
      </c>
      <c r="I90" s="12">
        <f t="shared" si="7"/>
        <v>207.7415313737762</v>
      </c>
    </row>
    <row r="91" spans="1:9" ht="9.75">
      <c r="A91" s="5">
        <v>39904</v>
      </c>
      <c r="B91" s="9">
        <f>Ponderadores!$H$4*'Precios C'!AD90</f>
        <v>39.808715181832696</v>
      </c>
      <c r="C91" s="9">
        <f>Ponderadores!$H$5*((Ponderadores!$I$6*'Precios C'!AE90)+(Ponderadores!$I$7*'Precios C'!AF90)+(Ponderadores!$I$8*'Precios C'!AG90))</f>
        <v>36.11077316905442</v>
      </c>
      <c r="D91" s="9">
        <f>Ponderadores!$H$9*'Precios C'!AH90</f>
        <v>13.938342264948126</v>
      </c>
      <c r="E91" s="9">
        <f>Ponderadores!$H$10*((Ponderadores!$I$11*((Ponderadores!$J$12*'Precios C'!AI90)+(Ponderadores!$J$13*'Precios C'!AJ90)+(Ponderadores!$J$14*'Precios C'!AK90))+(Ponderadores!$I$15*'Precios C'!AL90)+(Ponderadores!$I$16*'Precios C'!AM90)))</f>
        <v>25.452768822395058</v>
      </c>
      <c r="F91" s="9">
        <f>Ponderadores!$H$17*((Ponderadores!$I$18*'Precios C'!AN90)+(Ponderadores!$I$19*'Precios C'!AO90)+(Ponderadores!$I$20*'Precios C'!AP90)+(Ponderadores!$I$21*'Precios C'!AQ90)+(Ponderadores!$I$22*'Precios C'!AR90)+(Ponderadores!$I$23*'Precios C'!AS90))</f>
        <v>31.547620167772124</v>
      </c>
      <c r="G91" s="9">
        <f>Ponderadores!$H$24*((Ponderadores!$I$25*'Precios C'!AT90)+(Ponderadores!$I$26*'Precios C'!AU90)+(Ponderadores!$I$27*'Precios C'!AV90)+(Ponderadores!$I$28*'Precios C'!AW90)+(Ponderadores!$I$29*'Precios C'!AX90)+(Ponderadores!$I$30*'Precios C'!AY90)+(Ponderadores!$I$31*'Precios C'!AZ90)+(Ponderadores!$I$32*'Precios C'!BA90)+(Ponderadores!$I$33*'Precios C'!BB90))</f>
        <v>15.373959161950099</v>
      </c>
      <c r="H91" s="12">
        <f t="shared" si="9"/>
        <v>162.23217876795252</v>
      </c>
      <c r="I91" s="12">
        <f t="shared" si="7"/>
        <v>207.29931415560128</v>
      </c>
    </row>
    <row r="92" spans="1:9" ht="9.75">
      <c r="A92" s="5">
        <v>39934</v>
      </c>
      <c r="B92" s="9">
        <f>Ponderadores!$H$4*'Precios C'!AD91</f>
        <v>40.37141221077422</v>
      </c>
      <c r="C92" s="9">
        <f>Ponderadores!$H$5*((Ponderadores!$I$6*'Precios C'!AE91)+(Ponderadores!$I$7*'Precios C'!AF91)+(Ponderadores!$I$8*'Precios C'!AG91))</f>
        <v>31.79907541058321</v>
      </c>
      <c r="D92" s="9">
        <f>Ponderadores!$H$9*'Precios C'!AH91</f>
        <v>15.045362809770014</v>
      </c>
      <c r="E92" s="9">
        <f>Ponderadores!$H$10*((Ponderadores!$I$11*((Ponderadores!$J$12*'Precios C'!AI91)+(Ponderadores!$J$13*'Precios C'!AJ91)+(Ponderadores!$J$14*'Precios C'!AK91))+(Ponderadores!$I$15*'Precios C'!AL91)+(Ponderadores!$I$16*'Precios C'!AM91)))</f>
        <v>30.76913779746431</v>
      </c>
      <c r="F92" s="9">
        <f>Ponderadores!$H$17*((Ponderadores!$I$18*'Precios C'!AN91)+(Ponderadores!$I$19*'Precios C'!AO91)+(Ponderadores!$I$20*'Precios C'!AP91)+(Ponderadores!$I$21*'Precios C'!AQ91)+(Ponderadores!$I$22*'Precios C'!AR91)+(Ponderadores!$I$23*'Precios C'!AS91))</f>
        <v>31.547620167772124</v>
      </c>
      <c r="G92" s="9">
        <f>Ponderadores!$H$24*((Ponderadores!$I$25*'Precios C'!AT91)+(Ponderadores!$I$26*'Precios C'!AU91)+(Ponderadores!$I$27*'Precios C'!AV91)+(Ponderadores!$I$28*'Precios C'!AW91)+(Ponderadores!$I$29*'Precios C'!AX91)+(Ponderadores!$I$30*'Precios C'!AY91)+(Ponderadores!$I$31*'Precios C'!AZ91)+(Ponderadores!$I$32*'Precios C'!BA91)+(Ponderadores!$I$33*'Precios C'!BB91))</f>
        <v>15.373959161950099</v>
      </c>
      <c r="H92" s="12">
        <f>SUM(B92:G92)</f>
        <v>164.90656755831395</v>
      </c>
      <c r="I92" s="12">
        <f t="shared" si="7"/>
        <v>210.71663226251232</v>
      </c>
    </row>
    <row r="93" spans="1:9" ht="9.75">
      <c r="A93" s="5">
        <v>39965</v>
      </c>
      <c r="B93" s="9">
        <f>Ponderadores!$H$4*'Precios C'!AD92</f>
        <v>40.941483500014925</v>
      </c>
      <c r="C93" s="9">
        <f>Ponderadores!$H$5*((Ponderadores!$I$6*'Precios C'!AE92)+(Ponderadores!$I$7*'Precios C'!AF92)+(Ponderadores!$I$8*'Precios C'!AG92))</f>
        <v>31.79907541058321</v>
      </c>
      <c r="D93" s="9">
        <f>Ponderadores!$H$9*'Precios C'!AH92</f>
        <v>16.48828219638757</v>
      </c>
      <c r="E93" s="9">
        <f>Ponderadores!$H$10*((Ponderadores!$I$11*((Ponderadores!$J$12*'Precios C'!AI92)+(Ponderadores!$J$13*'Precios C'!AJ92)+(Ponderadores!$J$14*'Precios C'!AK92))+(Ponderadores!$I$15*'Precios C'!AL92)+(Ponderadores!$I$16*'Precios C'!AM92)))</f>
        <v>30.709181010760705</v>
      </c>
      <c r="F93" s="9">
        <f>Ponderadores!$H$17*((Ponderadores!$I$18*'Precios C'!AN92)+(Ponderadores!$I$19*'Precios C'!AO92)+(Ponderadores!$I$20*'Precios C'!AP92)+(Ponderadores!$I$21*'Precios C'!AQ92)+(Ponderadores!$I$22*'Precios C'!AR92)+(Ponderadores!$I$23*'Precios C'!AS92))</f>
        <v>27.633983804135763</v>
      </c>
      <c r="G93" s="9">
        <f>Ponderadores!$H$24*((Ponderadores!$I$25*'Precios C'!AT92)+(Ponderadores!$I$26*'Precios C'!AU92)+(Ponderadores!$I$27*'Precios C'!AV92)+(Ponderadores!$I$28*'Precios C'!AW92)+(Ponderadores!$I$29*'Precios C'!AX92)+(Ponderadores!$I$30*'Precios C'!AY92)+(Ponderadores!$I$31*'Precios C'!AZ92)+(Ponderadores!$I$32*'Precios C'!BA92)+(Ponderadores!$I$33*'Precios C'!BB92))</f>
        <v>13.160161911090993</v>
      </c>
      <c r="H93" s="12">
        <f>SUM(B93:G93)</f>
        <v>160.73216783297318</v>
      </c>
      <c r="I93" s="12">
        <f t="shared" si="7"/>
        <v>205.38260909493704</v>
      </c>
    </row>
    <row r="94" spans="1:9" ht="9.75">
      <c r="A94" s="5">
        <v>39995</v>
      </c>
      <c r="B94" s="9">
        <f>Ponderadores!$H$4*'Precios C'!AD93</f>
        <v>40.90647581852709</v>
      </c>
      <c r="C94" s="9">
        <f>Ponderadores!$H$5*((Ponderadores!$I$6*'Precios C'!AE93)+(Ponderadores!$I$7*'Precios C'!AF93)+(Ponderadores!$I$8*'Precios C'!AG93))</f>
        <v>31.93104021996737</v>
      </c>
      <c r="D94" s="9">
        <f>Ponderadores!$H$9*'Precios C'!AH93</f>
        <v>16.47418362247018</v>
      </c>
      <c r="E94" s="9">
        <f>Ponderadores!$H$10*((Ponderadores!$I$11*((Ponderadores!$J$12*'Precios C'!AI93)+(Ponderadores!$J$13*'Precios C'!AJ93)+(Ponderadores!$J$14*'Precios C'!AK93))+(Ponderadores!$I$15*'Precios C'!AL93)+(Ponderadores!$I$16*'Precios C'!AM93)))</f>
        <v>30.732349985829963</v>
      </c>
      <c r="F94" s="9">
        <f>Ponderadores!$H$17*((Ponderadores!$I$18*'Precios C'!AN93)+(Ponderadores!$I$19*'Precios C'!AO93)+(Ponderadores!$I$20*'Precios C'!AP93)+(Ponderadores!$I$21*'Precios C'!AQ93)+(Ponderadores!$I$22*'Precios C'!AR93)+(Ponderadores!$I$23*'Precios C'!AS93))</f>
        <v>27.633983804135763</v>
      </c>
      <c r="G94" s="9">
        <f>Ponderadores!$H$24*((Ponderadores!$I$25*'Precios C'!AT93)+(Ponderadores!$I$26*'Precios C'!AU93)+(Ponderadores!$I$27*'Precios C'!AV93)+(Ponderadores!$I$28*'Precios C'!AW93)+(Ponderadores!$I$29*'Precios C'!AX93)+(Ponderadores!$I$30*'Precios C'!AY93)+(Ponderadores!$I$31*'Precios C'!AZ93)+(Ponderadores!$I$32*'Precios C'!BA93)+(Ponderadores!$I$33*'Precios C'!BB93))</f>
        <v>13.420608646486182</v>
      </c>
      <c r="H94" s="12">
        <f>SUM(B94:G94)</f>
        <v>161.09864209741656</v>
      </c>
      <c r="I94" s="12">
        <f t="shared" si="7"/>
        <v>205.8508877327001</v>
      </c>
    </row>
    <row r="95" spans="1:9" ht="9.75">
      <c r="A95" s="5">
        <v>40026</v>
      </c>
      <c r="B95" s="9">
        <f>Ponderadores!$H$4*'Precios C'!AD94</f>
        <v>40.11414008868643</v>
      </c>
      <c r="C95" s="9">
        <f>Ponderadores!$H$5*((Ponderadores!$I$6*'Precios C'!AE94)+(Ponderadores!$I$7*'Precios C'!AF94)+(Ponderadores!$I$8*'Precios C'!AG94))</f>
        <v>31.786311264555998</v>
      </c>
      <c r="D95" s="9">
        <f>Ponderadores!$H$9*'Precios C'!AH94</f>
        <v>17.300411221310757</v>
      </c>
      <c r="E95" s="9">
        <f>Ponderadores!$H$10*((Ponderadores!$I$11*((Ponderadores!$J$12*'Precios C'!AI94)+(Ponderadores!$J$13*'Precios C'!AJ94)+(Ponderadores!$J$14*'Precios C'!AK94))+(Ponderadores!$I$15*'Precios C'!AL94)+(Ponderadores!$I$16*'Precios C'!AM94)))</f>
        <v>30.696974916577883</v>
      </c>
      <c r="F95" s="9">
        <f>Ponderadores!$H$17*((Ponderadores!$I$18*'Precios C'!AN94)+(Ponderadores!$I$19*'Precios C'!AO94)+(Ponderadores!$I$20*'Precios C'!AP94)+(Ponderadores!$I$21*'Precios C'!AQ94)+(Ponderadores!$I$22*'Precios C'!AR94)+(Ponderadores!$I$23*'Precios C'!AS94))</f>
        <v>27.633983804135763</v>
      </c>
      <c r="G95" s="9">
        <f>Ponderadores!$H$24*((Ponderadores!$I$25*'Precios C'!AT94)+(Ponderadores!$I$26*'Precios C'!AU94)+(Ponderadores!$I$27*'Precios C'!AV94)+(Ponderadores!$I$28*'Precios C'!AW94)+(Ponderadores!$I$29*'Precios C'!AX94)+(Ponderadores!$I$30*'Precios C'!AY94)+(Ponderadores!$I$31*'Precios C'!AZ94)+(Ponderadores!$I$32*'Precios C'!BA94)+(Ponderadores!$I$33*'Precios C'!BB94))</f>
        <v>12.635555445128821</v>
      </c>
      <c r="H95" s="12">
        <f aca="true" t="shared" si="10" ref="H95:H111">SUM(B95:G95)</f>
        <v>160.16737674039567</v>
      </c>
      <c r="I95" s="12">
        <f t="shared" si="7"/>
        <v>204.6609223924489</v>
      </c>
    </row>
    <row r="96" spans="1:9" ht="9.75">
      <c r="A96" s="5">
        <v>40057</v>
      </c>
      <c r="B96" s="9">
        <f>Ponderadores!$H$4*'Precios C'!AD95</f>
        <v>43.641783862221715</v>
      </c>
      <c r="C96" s="9">
        <f>Ponderadores!$H$5*((Ponderadores!$I$6*'Precios C'!AE95)+(Ponderadores!$I$7*'Precios C'!AF95)+(Ponderadores!$I$8*'Precios C'!AG95))</f>
        <v>31.414272758697738</v>
      </c>
      <c r="D96" s="9">
        <f>Ponderadores!$H$9*'Precios C'!AH95</f>
        <v>18.821812098645516</v>
      </c>
      <c r="E96" s="9">
        <f>Ponderadores!$H$10*((Ponderadores!$I$11*((Ponderadores!$J$12*'Precios C'!AI95)+(Ponderadores!$J$13*'Precios C'!AJ95)+(Ponderadores!$J$14*'Precios C'!AK95))+(Ponderadores!$I$15*'Precios C'!AL95)+(Ponderadores!$I$16*'Precios C'!AM95)))</f>
        <v>30.64447740965267</v>
      </c>
      <c r="F96" s="9">
        <f>Ponderadores!$H$17*((Ponderadores!$I$18*'Precios C'!AN95)+(Ponderadores!$I$19*'Precios C'!AO95)+(Ponderadores!$I$20*'Precios C'!AP95)+(Ponderadores!$I$21*'Precios C'!AQ95)+(Ponderadores!$I$22*'Precios C'!AR95)+(Ponderadores!$I$23*'Precios C'!AS95))</f>
        <v>27.633983804135763</v>
      </c>
      <c r="G96" s="9">
        <f>Ponderadores!$H$24*((Ponderadores!$I$25*'Precios C'!AT95)+(Ponderadores!$I$26*'Precios C'!AU95)+(Ponderadores!$I$27*'Precios C'!AV95)+(Ponderadores!$I$28*'Precios C'!AW95)+(Ponderadores!$I$29*'Precios C'!AX95)+(Ponderadores!$I$30*'Precios C'!AY95)+(Ponderadores!$I$31*'Precios C'!AZ95)+(Ponderadores!$I$32*'Precios C'!BA95)+(Ponderadores!$I$33*'Precios C'!BB95))</f>
        <v>12.635555445128821</v>
      </c>
      <c r="H96" s="12">
        <f t="shared" si="10"/>
        <v>164.79188537848222</v>
      </c>
      <c r="I96" s="12">
        <f t="shared" si="7"/>
        <v>210.57009205448745</v>
      </c>
    </row>
    <row r="97" spans="1:9" ht="9.75">
      <c r="A97" s="5">
        <v>40087</v>
      </c>
      <c r="B97" s="9">
        <f>Ponderadores!$H$4*'Precios C'!AD96</f>
        <v>45.955930326385634</v>
      </c>
      <c r="C97" s="9">
        <f>Ponderadores!$H$5*((Ponderadores!$I$6*'Precios C'!AE96)+(Ponderadores!$I$7*'Precios C'!AF96)+(Ponderadores!$I$8*'Precios C'!AG96))</f>
        <v>31.414272758697738</v>
      </c>
      <c r="D97" s="9">
        <f>Ponderadores!$H$9*'Precios C'!AH96</f>
        <v>19.819856313674553</v>
      </c>
      <c r="E97" s="9">
        <f>Ponderadores!$H$10*((Ponderadores!$I$11*((Ponderadores!$J$12*'Precios C'!AI96)+(Ponderadores!$J$13*'Precios C'!AJ96)+(Ponderadores!$J$14*'Precios C'!AK96))+(Ponderadores!$I$15*'Precios C'!AL96)+(Ponderadores!$I$16*'Precios C'!AM96)))</f>
        <v>30.56412062294907</v>
      </c>
      <c r="F97" s="9">
        <f>Ponderadores!$H$17*((Ponderadores!$I$18*'Precios C'!AN96)+(Ponderadores!$I$19*'Precios C'!AO96)+(Ponderadores!$I$20*'Precios C'!AP96)+(Ponderadores!$I$21*'Precios C'!AQ96)+(Ponderadores!$I$22*'Precios C'!AR96)+(Ponderadores!$I$23*'Precios C'!AS96))</f>
        <v>27.633983804135763</v>
      </c>
      <c r="G97" s="9">
        <f>Ponderadores!$H$24*((Ponderadores!$I$25*'Precios C'!AT96)+(Ponderadores!$I$26*'Precios C'!AU96)+(Ponderadores!$I$27*'Precios C'!AV96)+(Ponderadores!$I$28*'Precios C'!AW96)+(Ponderadores!$I$29*'Precios C'!AX96)+(Ponderadores!$I$30*'Precios C'!AY96)+(Ponderadores!$I$31*'Precios C'!AZ96)+(Ponderadores!$I$32*'Precios C'!BA96)+(Ponderadores!$I$33*'Precios C'!BB96))</f>
        <v>12.635555445128821</v>
      </c>
      <c r="H97" s="12">
        <f t="shared" si="10"/>
        <v>168.02371927097158</v>
      </c>
      <c r="I97" s="12">
        <f t="shared" si="7"/>
        <v>214.69971020093507</v>
      </c>
    </row>
    <row r="98" spans="1:9" ht="9.75">
      <c r="A98" s="5">
        <v>40118</v>
      </c>
      <c r="B98" s="9">
        <f>Ponderadores!$H$4*'Precios C'!AD97</f>
        <v>46.762253525993295</v>
      </c>
      <c r="C98" s="9">
        <f>Ponderadores!$H$5*((Ponderadores!$I$6*'Precios C'!AE97)+(Ponderadores!$I$7*'Precios C'!AF97)+(Ponderadores!$I$8*'Precios C'!AG97))</f>
        <v>31.661643082805295</v>
      </c>
      <c r="D98" s="9">
        <f>Ponderadores!$H$9*'Precios C'!AH97</f>
        <v>20.167607079356056</v>
      </c>
      <c r="E98" s="9">
        <f>Ponderadores!$H$10*((Ponderadores!$I$11*((Ponderadores!$J$12*'Precios C'!AI97)+(Ponderadores!$J$13*'Precios C'!AJ97)+(Ponderadores!$J$14*'Precios C'!AK97))+(Ponderadores!$I$15*'Precios C'!AL97)+(Ponderadores!$I$16*'Precios C'!AM97)))</f>
        <v>30.546941675580655</v>
      </c>
      <c r="F98" s="9">
        <f>Ponderadores!$H$17*((Ponderadores!$I$18*'Precios C'!AN97)+(Ponderadores!$I$19*'Precios C'!AO97)+(Ponderadores!$I$20*'Precios C'!AP97)+(Ponderadores!$I$21*'Precios C'!AQ97)+(Ponderadores!$I$22*'Precios C'!AR97)+(Ponderadores!$I$23*'Precios C'!AS97))</f>
        <v>27.633983804135763</v>
      </c>
      <c r="G98" s="9">
        <f>Ponderadores!$H$24*((Ponderadores!$I$25*'Precios C'!AT97)+(Ponderadores!$I$26*'Precios C'!AU97)+(Ponderadores!$I$27*'Precios C'!AV97)+(Ponderadores!$I$28*'Precios C'!AW97)+(Ponderadores!$I$29*'Precios C'!AX97)+(Ponderadores!$I$30*'Precios C'!AY97)+(Ponderadores!$I$31*'Precios C'!AZ97)+(Ponderadores!$I$32*'Precios C'!BA97)+(Ponderadores!$I$33*'Precios C'!BB97))</f>
        <v>12.635555445128821</v>
      </c>
      <c r="H98" s="12">
        <f t="shared" si="10"/>
        <v>169.40798461299988</v>
      </c>
      <c r="I98" s="12">
        <f t="shared" si="7"/>
        <v>216.46851623060866</v>
      </c>
    </row>
    <row r="99" spans="1:9" ht="9.75">
      <c r="A99" s="5">
        <v>40148</v>
      </c>
      <c r="B99" s="9">
        <f>Ponderadores!$H$4*'Precios C'!AD98</f>
        <v>48.5612581533446</v>
      </c>
      <c r="C99" s="9">
        <f>Ponderadores!$H$5*((Ponderadores!$I$6*'Precios C'!AE98)+(Ponderadores!$I$7*'Precios C'!AF98)+(Ponderadores!$I$8*'Precios C'!AG98))</f>
        <v>32.729028527549225</v>
      </c>
      <c r="D99" s="9">
        <f>Ponderadores!$H$9*'Precios C'!AH98</f>
        <v>20.94348111712451</v>
      </c>
      <c r="E99" s="9">
        <f>Ponderadores!$H$10*((Ponderadores!$I$11*((Ponderadores!$J$12*'Precios C'!AI98)+(Ponderadores!$J$13*'Precios C'!AJ98)+(Ponderadores!$J$14*'Precios C'!AK98))+(Ponderadores!$I$15*'Precios C'!AL98)+(Ponderadores!$I$16*'Precios C'!AM98)))</f>
        <v>30.509758296079262</v>
      </c>
      <c r="F99" s="9">
        <f>Ponderadores!$H$17*((Ponderadores!$I$18*'Precios C'!AN98)+(Ponderadores!$I$19*'Precios C'!AO98)+(Ponderadores!$I$20*'Precios C'!AP98)+(Ponderadores!$I$21*'Precios C'!AQ98)+(Ponderadores!$I$22*'Precios C'!AR98)+(Ponderadores!$I$23*'Precios C'!AS98))</f>
        <v>27.633983804135763</v>
      </c>
      <c r="G99" s="9">
        <f>Ponderadores!$H$24*((Ponderadores!$I$25*'Precios C'!AT98)+(Ponderadores!$I$26*'Precios C'!AU98)+(Ponderadores!$I$27*'Precios C'!AV98)+(Ponderadores!$I$28*'Precios C'!AW98)+(Ponderadores!$I$29*'Precios C'!AX98)+(Ponderadores!$I$30*'Precios C'!AY98)+(Ponderadores!$I$31*'Precios C'!AZ98)+(Ponderadores!$I$32*'Precios C'!BA98)+(Ponderadores!$I$33*'Precios C'!BB98))</f>
        <v>12.635555445128821</v>
      </c>
      <c r="H99" s="12">
        <f t="shared" si="10"/>
        <v>173.0130653433622</v>
      </c>
      <c r="I99" s="12">
        <f t="shared" si="7"/>
        <v>221.0750669689096</v>
      </c>
    </row>
    <row r="100" spans="1:9" ht="9.75">
      <c r="A100" s="5">
        <v>40179</v>
      </c>
      <c r="B100" s="9">
        <f>Ponderadores!$H$4*'Precios C'!AD99</f>
        <v>53.33061359104467</v>
      </c>
      <c r="C100" s="9">
        <f>Ponderadores!$H$5*((Ponderadores!$I$6*'Precios C'!AE99)+(Ponderadores!$I$7*'Precios C'!AF99)+(Ponderadores!$I$8*'Precios C'!AG99))</f>
        <v>34.8392100002487</v>
      </c>
      <c r="D100" s="9">
        <f>Ponderadores!$H$9*'Precios C'!AH99</f>
        <v>20.42458779246763</v>
      </c>
      <c r="E100" s="9">
        <f>Ponderadores!$H$10*((Ponderadores!$I$11*((Ponderadores!$J$12*'Precios C'!AI99)+(Ponderadores!$J$13*'Precios C'!AJ99)+(Ponderadores!$J$14*'Precios C'!AK99))+(Ponderadores!$I$15*'Precios C'!AL99)+(Ponderadores!$I$16*'Precios C'!AM99)))</f>
        <v>30.505294030151287</v>
      </c>
      <c r="F100" s="9">
        <f>Ponderadores!$H$17*((Ponderadores!$I$18*'Precios C'!AN99)+(Ponderadores!$I$19*'Precios C'!AO99)+(Ponderadores!$I$20*'Precios C'!AP99)+(Ponderadores!$I$21*'Precios C'!AQ99)+(Ponderadores!$I$22*'Precios C'!AR99)+(Ponderadores!$I$23*'Precios C'!AS99))</f>
        <v>27.633983804135763</v>
      </c>
      <c r="G100" s="9">
        <f>Ponderadores!$H$24*((Ponderadores!$I$25*'Precios C'!AT99)+(Ponderadores!$I$26*'Precios C'!AU99)+(Ponderadores!$I$27*'Precios C'!AV99)+(Ponderadores!$I$28*'Precios C'!AW99)+(Ponderadores!$I$29*'Precios C'!AX99)+(Ponderadores!$I$30*'Precios C'!AY99)+(Ponderadores!$I$31*'Precios C'!AZ99)+(Ponderadores!$I$32*'Precios C'!BA99)+(Ponderadores!$I$33*'Precios C'!BB99))</f>
        <v>12.635555445128821</v>
      </c>
      <c r="H100" s="12">
        <f t="shared" si="10"/>
        <v>179.3692446631769</v>
      </c>
      <c r="I100" s="12">
        <f t="shared" si="7"/>
        <v>229.19695513964209</v>
      </c>
    </row>
    <row r="101" spans="1:9" ht="9.75">
      <c r="A101" s="5">
        <v>40210</v>
      </c>
      <c r="B101" s="9">
        <f>Ponderadores!$H$4*'Precios C'!AD100</f>
        <v>52.80178629853001</v>
      </c>
      <c r="C101" s="9">
        <f>Ponderadores!$H$5*((Ponderadores!$I$6*'Precios C'!AE100)+(Ponderadores!$I$7*'Precios C'!AF100)+(Ponderadores!$I$8*'Precios C'!AG100))</f>
        <v>36.49013615127654</v>
      </c>
      <c r="D101" s="9">
        <f>Ponderadores!$H$9*'Precios C'!AH100</f>
        <v>20.22205722445571</v>
      </c>
      <c r="E101" s="9">
        <f>Ponderadores!$H$10*((Ponderadores!$I$11*((Ponderadores!$J$12*'Precios C'!AI100)+(Ponderadores!$J$13*'Precios C'!AJ100)+(Ponderadores!$J$14*'Precios C'!AK100))+(Ponderadores!$I$15*'Precios C'!AL100)+(Ponderadores!$I$16*'Precios C'!AM100)))</f>
        <v>30.526202617408902</v>
      </c>
      <c r="F101" s="9">
        <f>Ponderadores!$H$17*((Ponderadores!$I$18*'Precios C'!AN100)+(Ponderadores!$I$19*'Precios C'!AO100)+(Ponderadores!$I$20*'Precios C'!AP100)+(Ponderadores!$I$21*'Precios C'!AQ100)+(Ponderadores!$I$22*'Precios C'!AR100)+(Ponderadores!$I$23*'Precios C'!AS100))</f>
        <v>27.633983804135763</v>
      </c>
      <c r="G101" s="9">
        <f>Ponderadores!$H$24*((Ponderadores!$I$25*'Precios C'!AT100)+(Ponderadores!$I$26*'Precios C'!AU100)+(Ponderadores!$I$27*'Precios C'!AV100)+(Ponderadores!$I$28*'Precios C'!AW100)+(Ponderadores!$I$29*'Precios C'!AX100)+(Ponderadores!$I$30*'Precios C'!AY100)+(Ponderadores!$I$31*'Precios C'!AZ100)+(Ponderadores!$I$32*'Precios C'!BA100)+(Ponderadores!$I$33*'Precios C'!BB100))</f>
        <v>12.635555445128821</v>
      </c>
      <c r="H101" s="12">
        <f t="shared" si="10"/>
        <v>180.30972154093575</v>
      </c>
      <c r="I101" s="12">
        <f t="shared" si="7"/>
        <v>230.39869090636367</v>
      </c>
    </row>
    <row r="102" spans="1:9" ht="9.75">
      <c r="A102" s="5">
        <v>40238</v>
      </c>
      <c r="B102" s="9">
        <f>Ponderadores!$H$4*'Precios C'!AD101</f>
        <v>53.22454525864368</v>
      </c>
      <c r="C102" s="9">
        <f>Ponderadores!$H$5*((Ponderadores!$I$6*'Precios C'!AE101)+(Ponderadores!$I$7*'Precios C'!AF101)+(Ponderadores!$I$8*'Precios C'!AG101))</f>
        <v>37.785970891184434</v>
      </c>
      <c r="D102" s="9">
        <f>Ponderadores!$H$9*'Precios C'!AH101</f>
        <v>20.38396568405281</v>
      </c>
      <c r="E102" s="9">
        <f>Ponderadores!$H$10*((Ponderadores!$I$11*((Ponderadores!$J$12*'Precios C'!AI101)+(Ponderadores!$J$13*'Precios C'!AJ101)+(Ponderadores!$J$14*'Precios C'!AK101))+(Ponderadores!$I$15*'Precios C'!AL101)+(Ponderadores!$I$16*'Precios C'!AM101)))</f>
        <v>30.518630318239932</v>
      </c>
      <c r="F102" s="9">
        <f>Ponderadores!$H$17*((Ponderadores!$I$18*'Precios C'!AN101)+(Ponderadores!$I$19*'Precios C'!AO101)+(Ponderadores!$I$20*'Precios C'!AP101)+(Ponderadores!$I$21*'Precios C'!AQ101)+(Ponderadores!$I$22*'Precios C'!AR101)+(Ponderadores!$I$23*'Precios C'!AS101))</f>
        <v>27.633983804135763</v>
      </c>
      <c r="G102" s="9">
        <f>Ponderadores!$H$24*((Ponderadores!$I$25*'Precios C'!AT101)+(Ponderadores!$I$26*'Precios C'!AU101)+(Ponderadores!$I$27*'Precios C'!AV101)+(Ponderadores!$I$28*'Precios C'!AW101)+(Ponderadores!$I$29*'Precios C'!AX101)+(Ponderadores!$I$30*'Precios C'!AY101)+(Ponderadores!$I$31*'Precios C'!AZ101)+(Ponderadores!$I$32*'Precios C'!BA101)+(Ponderadores!$I$33*'Precios C'!BB101))</f>
        <v>12.758026947559085</v>
      </c>
      <c r="H102" s="12">
        <f t="shared" si="10"/>
        <v>182.3051229038157</v>
      </c>
      <c r="I102" s="12">
        <f t="shared" si="7"/>
        <v>232.9484029125238</v>
      </c>
    </row>
    <row r="103" spans="1:9" ht="9.75">
      <c r="A103" s="5">
        <v>40269</v>
      </c>
      <c r="B103" s="9">
        <f>Ponderadores!$H$4*'Precios C'!AD102</f>
        <v>53.936956484586254</v>
      </c>
      <c r="C103" s="9">
        <f>Ponderadores!$H$5*((Ponderadores!$I$6*'Precios C'!AE102)+(Ponderadores!$I$7*'Precios C'!AF102)+(Ponderadores!$I$8*'Precios C'!AG102))</f>
        <v>38.23196903151774</v>
      </c>
      <c r="D103" s="9">
        <f>Ponderadores!$H$9*'Precios C'!AH102</f>
        <v>20.656805328092585</v>
      </c>
      <c r="E103" s="9">
        <f>Ponderadores!$H$10*((Ponderadores!$I$11*((Ponderadores!$J$12*'Precios C'!AI102)+(Ponderadores!$J$13*'Precios C'!AJ102)+(Ponderadores!$J$14*'Precios C'!AK102))+(Ponderadores!$I$15*'Precios C'!AL102)+(Ponderadores!$I$16*'Precios C'!AM102)))</f>
        <v>30.567120051619437</v>
      </c>
      <c r="F103" s="9">
        <f>Ponderadores!$H$17*((Ponderadores!$I$18*'Precios C'!AN102)+(Ponderadores!$I$19*'Precios C'!AO102)+(Ponderadores!$I$20*'Precios C'!AP102)+(Ponderadores!$I$21*'Precios C'!AQ102)+(Ponderadores!$I$22*'Precios C'!AR102)+(Ponderadores!$I$23*'Precios C'!AS102))</f>
        <v>27.633983804135763</v>
      </c>
      <c r="G103" s="9">
        <f>Ponderadores!$H$24*((Ponderadores!$I$25*'Precios C'!AT102)+(Ponderadores!$I$26*'Precios C'!AU102)+(Ponderadores!$I$27*'Precios C'!AV102)+(Ponderadores!$I$28*'Precios C'!AW102)+(Ponderadores!$I$29*'Precios C'!AX102)+(Ponderadores!$I$30*'Precios C'!AY102)+(Ponderadores!$I$31*'Precios C'!AZ102)+(Ponderadores!$I$32*'Precios C'!BA102)+(Ponderadores!$I$33*'Precios C'!BB102))</f>
        <v>12.758026947559085</v>
      </c>
      <c r="H103" s="12">
        <f t="shared" si="10"/>
        <v>183.78486164751087</v>
      </c>
      <c r="I103" s="12">
        <f t="shared" si="7"/>
        <v>234.83920428760882</v>
      </c>
    </row>
    <row r="104" spans="1:9" ht="9.75">
      <c r="A104" s="5">
        <v>40299</v>
      </c>
      <c r="B104" s="9">
        <f>Ponderadores!$H$4*'Precios C'!AD103</f>
        <v>54.18337181895671</v>
      </c>
      <c r="C104" s="9">
        <f>Ponderadores!$H$5*((Ponderadores!$I$6*'Precios C'!AE103)+(Ponderadores!$I$7*'Precios C'!AF103)+(Ponderadores!$I$8*'Precios C'!AG103))</f>
        <v>37.866115372981156</v>
      </c>
      <c r="D104" s="9">
        <f>Ponderadores!$H$9*'Precios C'!AH103</f>
        <v>20.75117760869025</v>
      </c>
      <c r="E104" s="9">
        <f>Ponderadores!$H$10*((Ponderadores!$I$11*((Ponderadores!$J$12*'Precios C'!AI103)+(Ponderadores!$J$13*'Precios C'!AJ103)+(Ponderadores!$J$14*'Precios C'!AK103))+(Ponderadores!$I$15*'Precios C'!AL103)+(Ponderadores!$I$16*'Precios C'!AM103)))</f>
        <v>30.56107351422331</v>
      </c>
      <c r="F104" s="9">
        <f>Ponderadores!$H$17*((Ponderadores!$I$18*'Precios C'!AN103)+(Ponderadores!$I$19*'Precios C'!AO103)+(Ponderadores!$I$20*'Precios C'!AP103)+(Ponderadores!$I$21*'Precios C'!AQ103)+(Ponderadores!$I$22*'Precios C'!AR103)+(Ponderadores!$I$23*'Precios C'!AS103))</f>
        <v>27.633983804135763</v>
      </c>
      <c r="G104" s="9">
        <f>Ponderadores!$H$24*((Ponderadores!$I$25*'Precios C'!AT103)+(Ponderadores!$I$26*'Precios C'!AU103)+(Ponderadores!$I$27*'Precios C'!AV103)+(Ponderadores!$I$28*'Precios C'!AW103)+(Ponderadores!$I$29*'Precios C'!AX103)+(Ponderadores!$I$30*'Precios C'!AY103)+(Ponderadores!$I$31*'Precios C'!AZ103)+(Ponderadores!$I$32*'Precios C'!BA103)+(Ponderadores!$I$33*'Precios C'!BB103))</f>
        <v>12.758026947559085</v>
      </c>
      <c r="H104" s="12">
        <f t="shared" si="10"/>
        <v>183.75374906654628</v>
      </c>
      <c r="I104" s="12">
        <f t="shared" si="7"/>
        <v>234.79944881650218</v>
      </c>
    </row>
    <row r="105" spans="1:9" ht="9.75">
      <c r="A105" s="5">
        <v>40330</v>
      </c>
      <c r="B105" s="9">
        <f>Ponderadores!$H$4*'Precios C'!AD104</f>
        <v>51.02322698493005</v>
      </c>
      <c r="C105" s="9">
        <f>Ponderadores!$H$5*((Ponderadores!$I$6*'Precios C'!AE104)+(Ponderadores!$I$7*'Precios C'!AF104)+(Ponderadores!$I$8*'Precios C'!AG104))</f>
        <v>37.866115372981156</v>
      </c>
      <c r="D105" s="9">
        <f>Ponderadores!$H$9*'Precios C'!AH104</f>
        <v>19.54090359807341</v>
      </c>
      <c r="E105" s="9">
        <f>Ponderadores!$H$10*((Ponderadores!$I$11*((Ponderadores!$J$12*'Precios C'!AI104)+(Ponderadores!$J$13*'Precios C'!AJ104)+(Ponderadores!$J$14*'Precios C'!AK104))+(Ponderadores!$I$15*'Precios C'!AL104)+(Ponderadores!$I$16*'Precios C'!AM104)))</f>
        <v>30.633744982367354</v>
      </c>
      <c r="F105" s="9">
        <f>Ponderadores!$H$17*((Ponderadores!$I$18*'Precios C'!AN104)+(Ponderadores!$I$19*'Precios C'!AO104)+(Ponderadores!$I$20*'Precios C'!AP104)+(Ponderadores!$I$21*'Precios C'!AQ104)+(Ponderadores!$I$22*'Precios C'!AR104)+(Ponderadores!$I$23*'Precios C'!AS104))</f>
        <v>27.633983804135763</v>
      </c>
      <c r="G105" s="9">
        <f>Ponderadores!$H$24*((Ponderadores!$I$25*'Precios C'!AT104)+(Ponderadores!$I$26*'Precios C'!AU104)+(Ponderadores!$I$27*'Precios C'!AV104)+(Ponderadores!$I$28*'Precios C'!AW104)+(Ponderadores!$I$29*'Precios C'!AX104)+(Ponderadores!$I$30*'Precios C'!AY104)+(Ponderadores!$I$31*'Precios C'!AZ104)+(Ponderadores!$I$32*'Precios C'!BA104)+(Ponderadores!$I$33*'Precios C'!BB104))</f>
        <v>12.758026947559085</v>
      </c>
      <c r="H105" s="12">
        <f t="shared" si="10"/>
        <v>179.4560016900468</v>
      </c>
      <c r="I105" s="12">
        <f t="shared" si="7"/>
        <v>229.3078127531248</v>
      </c>
    </row>
    <row r="106" spans="1:9" ht="9.75">
      <c r="A106" s="5">
        <v>40360</v>
      </c>
      <c r="B106" s="9">
        <f>Ponderadores!$H$4*'Precios C'!AD105</f>
        <v>49.48227327786574</v>
      </c>
      <c r="C106" s="9">
        <f>Ponderadores!$H$5*((Ponderadores!$I$6*'Precios C'!AE105)+(Ponderadores!$I$7*'Precios C'!AF105)+(Ponderadores!$I$8*'Precios C'!AG105))</f>
        <v>38.08557628942321</v>
      </c>
      <c r="D106" s="9">
        <f>Ponderadores!$H$9*'Precios C'!AH105</f>
        <v>18.950748297866088</v>
      </c>
      <c r="E106" s="9">
        <f>Ponderadores!$H$10*((Ponderadores!$I$11*((Ponderadores!$J$12*'Precios C'!AI105)+(Ponderadores!$J$13*'Precios C'!AJ105)+(Ponderadores!$J$14*'Precios C'!AK105))+(Ponderadores!$I$15*'Precios C'!AL105)+(Ponderadores!$I$16*'Precios C'!AM105)))</f>
        <v>30.69081977461112</v>
      </c>
      <c r="F106" s="9">
        <f>Ponderadores!$H$17*((Ponderadores!$I$18*'Precios C'!AN105)+(Ponderadores!$I$19*'Precios C'!AO105)+(Ponderadores!$I$20*'Precios C'!AP105)+(Ponderadores!$I$21*'Precios C'!AQ105)+(Ponderadores!$I$22*'Precios C'!AR105)+(Ponderadores!$I$23*'Precios C'!AS105))</f>
        <v>27.633983804135763</v>
      </c>
      <c r="G106" s="9">
        <f>Ponderadores!$H$24*((Ponderadores!$I$25*'Precios C'!AT105)+(Ponderadores!$I$26*'Precios C'!AU105)+(Ponderadores!$I$27*'Precios C'!AV105)+(Ponderadores!$I$28*'Precios C'!AW105)+(Ponderadores!$I$29*'Precios C'!AX105)+(Ponderadores!$I$30*'Precios C'!AY105)+(Ponderadores!$I$31*'Precios C'!AZ105)+(Ponderadores!$I$32*'Precios C'!BA105)+(Ponderadores!$I$33*'Precios C'!BB105))</f>
        <v>12.758026947559085</v>
      </c>
      <c r="H106" s="12">
        <f t="shared" si="10"/>
        <v>177.60142839146098</v>
      </c>
      <c r="I106" s="12">
        <f t="shared" si="7"/>
        <v>226.9380500108144</v>
      </c>
    </row>
    <row r="107" spans="1:9" ht="9.75">
      <c r="A107" s="5">
        <v>40391</v>
      </c>
      <c r="B107" s="9">
        <f>Ponderadores!$H$4*'Precios C'!AD106</f>
        <v>50.03500206034536</v>
      </c>
      <c r="C107" s="9">
        <f>Ponderadores!$H$5*((Ponderadores!$I$6*'Precios C'!AE106)+(Ponderadores!$I$7*'Precios C'!AF106)+(Ponderadores!$I$8*'Precios C'!AG106))</f>
        <v>37.761822623734055</v>
      </c>
      <c r="D107" s="9">
        <f>Ponderadores!$H$9*'Precios C'!AH106</f>
        <v>19.162432671680882</v>
      </c>
      <c r="E107" s="9">
        <f>Ponderadores!$H$10*((Ponderadores!$I$11*((Ponderadores!$J$12*'Precios C'!AI106)+(Ponderadores!$J$13*'Precios C'!AJ106)+(Ponderadores!$J$14*'Precios C'!AK106))+(Ponderadores!$I$15*'Precios C'!AL106)+(Ponderadores!$I$16*'Precios C'!AM106)))</f>
        <v>30.672058555774555</v>
      </c>
      <c r="F107" s="9">
        <f>Ponderadores!$H$17*((Ponderadores!$I$18*'Precios C'!AN106)+(Ponderadores!$I$19*'Precios C'!AO106)+(Ponderadores!$I$20*'Precios C'!AP106)+(Ponderadores!$I$21*'Precios C'!AQ106)+(Ponderadores!$I$22*'Precios C'!AR106)+(Ponderadores!$I$23*'Precios C'!AS106))</f>
        <v>27.633983804135763</v>
      </c>
      <c r="G107" s="9">
        <f>Ponderadores!$H$24*((Ponderadores!$I$25*'Precios C'!AT106)+(Ponderadores!$I$26*'Precios C'!AU106)+(Ponderadores!$I$27*'Precios C'!AV106)+(Ponderadores!$I$28*'Precios C'!AW106)+(Ponderadores!$I$29*'Precios C'!AX106)+(Ponderadores!$I$30*'Precios C'!AY106)+(Ponderadores!$I$31*'Precios C'!AZ106)+(Ponderadores!$I$32*'Precios C'!BA106)+(Ponderadores!$I$33*'Precios C'!BB106))</f>
        <v>12.758026947559085</v>
      </c>
      <c r="H107" s="12">
        <f t="shared" si="10"/>
        <v>178.02332666322968</v>
      </c>
      <c r="I107" s="12">
        <f t="shared" si="7"/>
        <v>227.47714911584575</v>
      </c>
    </row>
    <row r="108" spans="1:9" ht="9.75">
      <c r="A108" s="5">
        <v>40422</v>
      </c>
      <c r="B108" s="9">
        <f>Ponderadores!$H$4*'Precios C'!AD107</f>
        <v>50.76265116618405</v>
      </c>
      <c r="C108" s="9">
        <f>Ponderadores!$H$5*((Ponderadores!$I$6*'Precios C'!AE107)+(Ponderadores!$I$7*'Precios C'!AF107)+(Ponderadores!$I$8*'Precios C'!AG107))</f>
        <v>41.17395091548001</v>
      </c>
      <c r="D108" s="9">
        <f>Ponderadores!$H$9*'Precios C'!AH107</f>
        <v>19.441108127363403</v>
      </c>
      <c r="E108" s="9">
        <f>Ponderadores!$H$10*((Ponderadores!$I$11*((Ponderadores!$J$12*'Precios C'!AI107)+(Ponderadores!$J$13*'Precios C'!AJ107)+(Ponderadores!$J$14*'Precios C'!AK107))+(Ponderadores!$I$15*'Precios C'!AL107)+(Ponderadores!$I$16*'Precios C'!AM107)))</f>
        <v>30.658835287076492</v>
      </c>
      <c r="F108" s="9">
        <f>Ponderadores!$H$17*((Ponderadores!$I$18*'Precios C'!AN107)+(Ponderadores!$I$19*'Precios C'!AO107)+(Ponderadores!$I$20*'Precios C'!AP107)+(Ponderadores!$I$21*'Precios C'!AQ107)+(Ponderadores!$I$22*'Precios C'!AR107)+(Ponderadores!$I$23*'Precios C'!AS107))</f>
        <v>27.633983804135763</v>
      </c>
      <c r="G108" s="9">
        <f>Ponderadores!$H$24*((Ponderadores!$I$25*'Precios C'!AT107)+(Ponderadores!$I$26*'Precios C'!AU107)+(Ponderadores!$I$27*'Precios C'!AV107)+(Ponderadores!$I$28*'Precios C'!AW107)+(Ponderadores!$I$29*'Precios C'!AX107)+(Ponderadores!$I$30*'Precios C'!AY107)+(Ponderadores!$I$31*'Precios C'!AZ107)+(Ponderadores!$I$32*'Precios C'!BA107)+(Ponderadores!$I$33*'Precios C'!BB107))</f>
        <v>12.542868171403413</v>
      </c>
      <c r="H108" s="12">
        <f t="shared" si="10"/>
        <v>182.21339747164313</v>
      </c>
      <c r="I108" s="12">
        <f t="shared" si="7"/>
        <v>232.83119670026431</v>
      </c>
    </row>
    <row r="109" spans="1:9" ht="9.75">
      <c r="A109" s="5">
        <v>40452</v>
      </c>
      <c r="B109" s="9">
        <f>Ponderadores!$H$4*'Precios C'!AD108</f>
        <v>51.628993716386056</v>
      </c>
      <c r="C109" s="9">
        <f>Ponderadores!$H$5*((Ponderadores!$I$6*'Precios C'!AE108)+(Ponderadores!$I$7*'Precios C'!AF108)+(Ponderadores!$I$8*'Precios C'!AG108))</f>
        <v>43.56656858721048</v>
      </c>
      <c r="D109" s="9">
        <f>Ponderadores!$H$9*'Precios C'!AH108</f>
        <v>19.772900474825207</v>
      </c>
      <c r="E109" s="9">
        <f>Ponderadores!$H$10*((Ponderadores!$I$11*((Ponderadores!$J$12*'Precios C'!AI108)+(Ponderadores!$J$13*'Precios C'!AJ108)+(Ponderadores!$J$14*'Precios C'!AK108))+(Ponderadores!$I$15*'Precios C'!AL108)+(Ponderadores!$I$16*'Precios C'!AM108)))</f>
        <v>30.638209248295333</v>
      </c>
      <c r="F109" s="9">
        <f>Ponderadores!$H$17*((Ponderadores!$I$18*'Precios C'!AN108)+(Ponderadores!$I$19*'Precios C'!AO108)+(Ponderadores!$I$20*'Precios C'!AP108)+(Ponderadores!$I$21*'Precios C'!AQ108)+(Ponderadores!$I$22*'Precios C'!AR108)+(Ponderadores!$I$23*'Precios C'!AS108))</f>
        <v>27.633983804135763</v>
      </c>
      <c r="G109" s="9">
        <f>Ponderadores!$H$24*((Ponderadores!$I$25*'Precios C'!AT108)+(Ponderadores!$I$26*'Precios C'!AU108)+(Ponderadores!$I$27*'Precios C'!AV108)+(Ponderadores!$I$28*'Precios C'!AW108)+(Ponderadores!$I$29*'Precios C'!AX108)+(Ponderadores!$I$30*'Precios C'!AY108)+(Ponderadores!$I$31*'Precios C'!AZ108)+(Ponderadores!$I$32*'Precios C'!BA108)+(Ponderadores!$I$33*'Precios C'!BB108))</f>
        <v>12.542868171403413</v>
      </c>
      <c r="H109" s="12">
        <f t="shared" si="10"/>
        <v>185.78352400225629</v>
      </c>
      <c r="I109" s="12">
        <f t="shared" si="7"/>
        <v>237.3930831698</v>
      </c>
    </row>
    <row r="110" spans="1:9" ht="9.75">
      <c r="A110" s="5">
        <v>40483</v>
      </c>
      <c r="B110" s="9">
        <f>Ponderadores!$H$4*'Precios C'!AD109</f>
        <v>52.25716543043982</v>
      </c>
      <c r="C110" s="9">
        <f>Ponderadores!$H$5*((Ponderadores!$I$6*'Precios C'!AE109)+(Ponderadores!$I$7*'Precios C'!AF109)+(Ponderadores!$I$8*'Precios C'!AG109))</f>
        <v>47.50045175865358</v>
      </c>
      <c r="D110" s="9">
        <f>Ponderadores!$H$9*'Precios C'!AH109</f>
        <v>20.013478024163405</v>
      </c>
      <c r="E110" s="9">
        <f>Ponderadores!$H$10*((Ponderadores!$I$11*((Ponderadores!$J$12*'Precios C'!AI109)+(Ponderadores!$J$13*'Precios C'!AJ109)+(Ponderadores!$J$14*'Precios C'!AK109))+(Ponderadores!$I$15*'Precios C'!AL109)+(Ponderadores!$I$16*'Precios C'!AM109)))</f>
        <v>30.629902323087578</v>
      </c>
      <c r="F110" s="9">
        <f>Ponderadores!$H$17*((Ponderadores!$I$18*'Precios C'!AN109)+(Ponderadores!$I$19*'Precios C'!AO109)+(Ponderadores!$I$20*'Precios C'!AP109)+(Ponderadores!$I$21*'Precios C'!AQ109)+(Ponderadores!$I$22*'Precios C'!AR109)+(Ponderadores!$I$23*'Precios C'!AS109))</f>
        <v>27.633983804135763</v>
      </c>
      <c r="G110" s="9">
        <f>Ponderadores!$H$24*((Ponderadores!$I$25*'Precios C'!AT109)+(Ponderadores!$I$26*'Precios C'!AU109)+(Ponderadores!$I$27*'Precios C'!AV109)+(Ponderadores!$I$28*'Precios C'!AW109)+(Ponderadores!$I$29*'Precios C'!AX109)+(Ponderadores!$I$30*'Precios C'!AY109)+(Ponderadores!$I$31*'Precios C'!AZ109)+(Ponderadores!$I$32*'Precios C'!BA109)+(Ponderadores!$I$33*'Precios C'!BB109))</f>
        <v>12.542868171403413</v>
      </c>
      <c r="H110" s="12">
        <f t="shared" si="10"/>
        <v>190.57784951188358</v>
      </c>
      <c r="I110" s="12">
        <f t="shared" si="7"/>
        <v>243.5192438213561</v>
      </c>
    </row>
    <row r="111" spans="1:9" ht="9.75">
      <c r="A111" s="5">
        <v>40513</v>
      </c>
      <c r="B111" s="9">
        <f>Ponderadores!$H$4*'Precios C'!AD110</f>
        <v>52.238333265433255</v>
      </c>
      <c r="C111" s="9">
        <f>Ponderadores!$H$5*((Ponderadores!$I$6*'Precios C'!AE110)+(Ponderadores!$I$7*'Precios C'!AF110)+(Ponderadores!$I$8*'Precios C'!AG110))</f>
        <v>47.38081283204719</v>
      </c>
      <c r="D111" s="9">
        <f>Ponderadores!$H$9*'Precios C'!AH110</f>
        <v>20.006265671227656</v>
      </c>
      <c r="E111" s="9">
        <f>Ponderadores!$H$10*((Ponderadores!$I$11*((Ponderadores!$J$12*'Precios C'!AI110)+(Ponderadores!$J$13*'Precios C'!AJ110)+(Ponderadores!$J$14*'Precios C'!AK110))+(Ponderadores!$I$15*'Precios C'!AL110)+(Ponderadores!$I$16*'Precios C'!AM110)))</f>
        <v>30.641543320317496</v>
      </c>
      <c r="F111" s="9">
        <f>Ponderadores!$H$17*((Ponderadores!$I$18*'Precios C'!AN110)+(Ponderadores!$I$19*'Precios C'!AO110)+(Ponderadores!$I$20*'Precios C'!AP110)+(Ponderadores!$I$21*'Precios C'!AQ110)+(Ponderadores!$I$22*'Precios C'!AR110)+(Ponderadores!$I$23*'Precios C'!AS110))</f>
        <v>27.633983804135763</v>
      </c>
      <c r="G111" s="9">
        <f>Ponderadores!$H$24*((Ponderadores!$I$25*'Precios C'!AT110)+(Ponderadores!$I$26*'Precios C'!AU110)+(Ponderadores!$I$27*'Precios C'!AV110)+(Ponderadores!$I$28*'Precios C'!AW110)+(Ponderadores!$I$29*'Precios C'!AX110)+(Ponderadores!$I$30*'Precios C'!AY110)+(Ponderadores!$I$31*'Precios C'!AZ110)+(Ponderadores!$I$32*'Precios C'!BA110)+(Ponderadores!$I$33*'Precios C'!BB110))</f>
        <v>12.542868171403413</v>
      </c>
      <c r="H111" s="12">
        <f t="shared" si="10"/>
        <v>190.4438070645648</v>
      </c>
      <c r="I111" s="12">
        <f t="shared" si="7"/>
        <v>243.34796517856188</v>
      </c>
    </row>
  </sheetData>
  <mergeCells count="1">
    <mergeCell ref="I2:N2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0"/>
  <sheetViews>
    <sheetView workbookViewId="0" topLeftCell="A1">
      <pane ySplit="2" topLeftCell="BM100" activePane="bottomLeft" state="frozen"/>
      <selection pane="topLeft" activeCell="A1" sqref="A1"/>
      <selection pane="bottomLeft" activeCell="K93" sqref="K93:K110"/>
    </sheetView>
  </sheetViews>
  <sheetFormatPr defaultColWidth="11.421875" defaultRowHeight="12.75"/>
  <cols>
    <col min="1" max="1" width="6.7109375" style="22" customWidth="1"/>
    <col min="2" max="6" width="6.7109375" style="18" customWidth="1"/>
    <col min="7" max="7" width="6.7109375" style="64" customWidth="1"/>
    <col min="8" max="8" width="3.00390625" style="18" customWidth="1"/>
    <col min="9" max="9" width="6.7109375" style="57" customWidth="1"/>
    <col min="10" max="10" width="2.57421875" style="27" customWidth="1"/>
    <col min="11" max="16384" width="11.421875" style="18" customWidth="1"/>
  </cols>
  <sheetData>
    <row r="1" spans="1:26" ht="12.75">
      <c r="A1" s="121" t="s">
        <v>45</v>
      </c>
      <c r="B1" s="122"/>
      <c r="C1" s="122"/>
      <c r="D1" s="122"/>
      <c r="E1" s="123"/>
      <c r="F1" s="123"/>
      <c r="G1" s="61"/>
      <c r="H1" s="46"/>
      <c r="I1" s="55"/>
      <c r="J1" s="25"/>
      <c r="K1" s="17"/>
      <c r="L1" s="16"/>
      <c r="M1" s="16"/>
      <c r="N1" s="17"/>
      <c r="O1" s="16"/>
      <c r="P1" s="16"/>
      <c r="Q1" s="17"/>
      <c r="R1" s="16"/>
      <c r="S1" s="16"/>
      <c r="T1" s="17"/>
      <c r="U1" s="16"/>
      <c r="V1" s="16"/>
      <c r="W1" s="17"/>
      <c r="X1" s="16"/>
      <c r="Y1" s="16"/>
      <c r="Z1" s="17"/>
    </row>
    <row r="2" spans="1:26" s="20" customFormat="1" ht="9.75">
      <c r="A2" s="8" t="s">
        <v>1</v>
      </c>
      <c r="B2" s="23" t="s">
        <v>42</v>
      </c>
      <c r="C2" s="23" t="s">
        <v>38</v>
      </c>
      <c r="D2" s="23" t="s">
        <v>39</v>
      </c>
      <c r="E2" s="23" t="s">
        <v>40</v>
      </c>
      <c r="F2" s="23" t="s">
        <v>41</v>
      </c>
      <c r="G2" s="62" t="s">
        <v>77</v>
      </c>
      <c r="H2" s="23"/>
      <c r="I2" s="23" t="s">
        <v>44</v>
      </c>
      <c r="J2" s="26"/>
      <c r="K2" s="23" t="s">
        <v>89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s="20" customFormat="1" ht="9.75">
      <c r="A3" s="21">
        <v>37257</v>
      </c>
      <c r="B3" s="85">
        <v>150</v>
      </c>
      <c r="C3" s="16">
        <v>132</v>
      </c>
      <c r="D3" s="16">
        <v>190</v>
      </c>
      <c r="E3" s="16">
        <v>125</v>
      </c>
      <c r="F3" s="16">
        <v>102</v>
      </c>
      <c r="G3" s="16">
        <v>90</v>
      </c>
      <c r="H3" s="16"/>
      <c r="I3" s="56">
        <f>(B3*Ponderadores!$I$18)+(C3*Ponderadores!$I$19)+(D3*Ponderadores!$I$20)+(E3*Ponderadores!$I$21)+(F3*Ponderadores!$I$22)+(G3*Ponderadores!$I$23)</f>
        <v>130.51000000000002</v>
      </c>
      <c r="J3" s="26"/>
      <c r="K3" s="56">
        <f aca="true" t="shared" si="0" ref="K3:K23">+(I3*100)/$I$40</f>
        <v>85.70227799557405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20" customFormat="1" ht="9.75">
      <c r="A4" s="21">
        <v>37288</v>
      </c>
      <c r="B4" s="85">
        <v>150</v>
      </c>
      <c r="C4" s="16">
        <v>125.5</v>
      </c>
      <c r="D4" s="16">
        <v>190</v>
      </c>
      <c r="E4" s="16">
        <v>128.3</v>
      </c>
      <c r="F4" s="16">
        <v>102</v>
      </c>
      <c r="G4" s="16">
        <v>80</v>
      </c>
      <c r="H4" s="16"/>
      <c r="I4" s="56">
        <f>(B4*Ponderadores!$I$18)+(C4*Ponderadores!$I$19)+(D4*Ponderadores!$I$20)+(E4*Ponderadores!$I$21)+(F4*Ponderadores!$I$22)+(G4*Ponderadores!$I$23)</f>
        <v>129.0368</v>
      </c>
      <c r="J4" s="26"/>
      <c r="K4" s="56">
        <f t="shared" si="0"/>
        <v>84.73486863274299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s="20" customFormat="1" ht="9.75">
      <c r="A5" s="21">
        <v>37316</v>
      </c>
      <c r="B5" s="85">
        <v>150</v>
      </c>
      <c r="C5" s="16">
        <v>118.75</v>
      </c>
      <c r="D5" s="16">
        <v>190</v>
      </c>
      <c r="E5" s="16">
        <v>130</v>
      </c>
      <c r="F5" s="16">
        <v>102</v>
      </c>
      <c r="G5" s="16">
        <v>77.5</v>
      </c>
      <c r="H5" s="16"/>
      <c r="I5" s="56">
        <f>(B5*Ponderadores!$I$18)+(C5*Ponderadores!$I$19)+(D5*Ponderadores!$I$20)+(E5*Ponderadores!$I$21)+(F5*Ponderadores!$I$22)+(G5*Ponderadores!$I$23)</f>
        <v>128.4225</v>
      </c>
      <c r="J5" s="26"/>
      <c r="K5" s="56">
        <f t="shared" si="0"/>
        <v>84.33147495124211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s="20" customFormat="1" ht="9.75">
      <c r="A6" s="21">
        <v>37347</v>
      </c>
      <c r="B6" s="85">
        <v>154</v>
      </c>
      <c r="C6" s="16">
        <v>115</v>
      </c>
      <c r="D6" s="16">
        <v>190</v>
      </c>
      <c r="E6" s="16">
        <v>130</v>
      </c>
      <c r="F6" s="16">
        <v>102</v>
      </c>
      <c r="G6" s="16">
        <v>75</v>
      </c>
      <c r="H6" s="16"/>
      <c r="I6" s="56">
        <f>(B6*Ponderadores!$I$18)+(C6*Ponderadores!$I$19)+(D6*Ponderadores!$I$20)+(E6*Ponderadores!$I$21)+(F6*Ponderadores!$I$22)+(G6*Ponderadores!$I$23)</f>
        <v>129.26000000000002</v>
      </c>
      <c r="J6" s="26"/>
      <c r="K6" s="56">
        <f t="shared" si="0"/>
        <v>84.8814378492675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s="20" customFormat="1" ht="9.75">
      <c r="A7" s="21">
        <v>37377</v>
      </c>
      <c r="B7" s="85">
        <v>154</v>
      </c>
      <c r="C7" s="16">
        <v>111</v>
      </c>
      <c r="D7" s="16">
        <v>196</v>
      </c>
      <c r="E7" s="16">
        <v>144</v>
      </c>
      <c r="F7" s="16">
        <v>102</v>
      </c>
      <c r="G7" s="16">
        <v>75</v>
      </c>
      <c r="H7" s="16"/>
      <c r="I7" s="56">
        <f>(B7*Ponderadores!$I$18)+(C7*Ponderadores!$I$19)+(D7*Ponderadores!$I$20)+(E7*Ponderadores!$I$21)+(F7*Ponderadores!$I$22)+(G7*Ponderadores!$I$23)</f>
        <v>132.548</v>
      </c>
      <c r="J7" s="26"/>
      <c r="K7" s="56">
        <f t="shared" si="0"/>
        <v>87.04057577011223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20" customFormat="1" ht="9.75">
      <c r="A8" s="21">
        <v>37408</v>
      </c>
      <c r="B8" s="85">
        <v>154</v>
      </c>
      <c r="C8" s="16">
        <v>103</v>
      </c>
      <c r="D8" s="16">
        <v>196</v>
      </c>
      <c r="E8" s="16">
        <v>150</v>
      </c>
      <c r="F8" s="16">
        <v>102</v>
      </c>
      <c r="G8" s="16">
        <v>75</v>
      </c>
      <c r="H8" s="16"/>
      <c r="I8" s="56">
        <f>(B8*Ponderadores!$I$18)+(C8*Ponderadores!$I$19)+(D8*Ponderadores!$I$20)+(E8*Ponderadores!$I$21)+(F8*Ponderadores!$I$22)+(G8*Ponderadores!$I$23)</f>
        <v>133.304</v>
      </c>
      <c r="J8" s="26"/>
      <c r="K8" s="56">
        <f t="shared" si="0"/>
        <v>87.53701989059843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20" customFormat="1" ht="9.75">
      <c r="A9" s="21">
        <v>37438</v>
      </c>
      <c r="B9" s="85">
        <v>154</v>
      </c>
      <c r="C9" s="16">
        <v>105</v>
      </c>
      <c r="D9" s="16">
        <v>196</v>
      </c>
      <c r="E9" s="16">
        <v>150</v>
      </c>
      <c r="F9" s="16">
        <v>102</v>
      </c>
      <c r="G9" s="16">
        <v>72.75</v>
      </c>
      <c r="H9" s="16"/>
      <c r="I9" s="56">
        <f>(B9*Ponderadores!$I$18)+(C9*Ponderadores!$I$19)+(D9*Ponderadores!$I$20)+(E9*Ponderadores!$I$21)+(F9*Ponderadores!$I$22)+(G9*Ponderadores!$I$23)</f>
        <v>133.10150000000002</v>
      </c>
      <c r="J9" s="26"/>
      <c r="K9" s="56">
        <f t="shared" si="0"/>
        <v>87.40404378689678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20" customFormat="1" ht="9.75">
      <c r="A10" s="21">
        <v>37469</v>
      </c>
      <c r="B10" s="85">
        <v>154</v>
      </c>
      <c r="C10" s="16">
        <v>105</v>
      </c>
      <c r="D10" s="16">
        <v>196</v>
      </c>
      <c r="E10" s="16">
        <v>150</v>
      </c>
      <c r="F10" s="16">
        <v>102</v>
      </c>
      <c r="G10" s="16">
        <v>72</v>
      </c>
      <c r="H10" s="16"/>
      <c r="I10" s="56">
        <f>(B10*Ponderadores!$I$18)+(C10*Ponderadores!$I$19)+(D10*Ponderadores!$I$20)+(E10*Ponderadores!$I$21)+(F10*Ponderadores!$I$22)+(G10*Ponderadores!$I$23)</f>
        <v>132.97400000000002</v>
      </c>
      <c r="J10" s="26"/>
      <c r="K10" s="56">
        <f t="shared" si="0"/>
        <v>87.32031809197352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20" customFormat="1" ht="9.75">
      <c r="A11" s="21">
        <v>37500</v>
      </c>
      <c r="B11" s="85">
        <v>154</v>
      </c>
      <c r="C11" s="16">
        <v>111.25</v>
      </c>
      <c r="D11" s="16">
        <v>196</v>
      </c>
      <c r="E11" s="16">
        <v>150</v>
      </c>
      <c r="F11" s="16">
        <v>102</v>
      </c>
      <c r="G11" s="16">
        <v>72.75</v>
      </c>
      <c r="H11" s="16"/>
      <c r="I11" s="56">
        <f>(B11*Ponderadores!$I$18)+(C11*Ponderadores!$I$19)+(D11*Ponderadores!$I$20)+(E11*Ponderadores!$I$21)+(F11*Ponderadores!$I$22)+(G11*Ponderadores!$I$23)</f>
        <v>133.66400000000002</v>
      </c>
      <c r="J11" s="26"/>
      <c r="K11" s="56">
        <f t="shared" si="0"/>
        <v>87.77342185273473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s="20" customFormat="1" ht="9.75">
      <c r="A12" s="21">
        <v>37530</v>
      </c>
      <c r="B12" s="85">
        <v>154</v>
      </c>
      <c r="C12" s="16">
        <v>120</v>
      </c>
      <c r="D12" s="16">
        <v>196</v>
      </c>
      <c r="E12" s="16">
        <v>140</v>
      </c>
      <c r="F12" s="16">
        <v>102</v>
      </c>
      <c r="G12" s="16">
        <v>80</v>
      </c>
      <c r="H12" s="16"/>
      <c r="I12" s="56">
        <f>(B12*Ponderadores!$I$18)+(C12*Ponderadores!$I$19)+(D12*Ponderadores!$I$20)+(E12*Ponderadores!$I$21)+(F12*Ponderadores!$I$22)+(G12*Ponderadores!$I$23)</f>
        <v>133.22400000000002</v>
      </c>
      <c r="J12" s="26"/>
      <c r="K12" s="56">
        <f t="shared" si="0"/>
        <v>87.48448612123482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20" customFormat="1" ht="9.75">
      <c r="A13" s="21">
        <v>37561</v>
      </c>
      <c r="B13" s="85">
        <v>154</v>
      </c>
      <c r="C13" s="16">
        <v>130</v>
      </c>
      <c r="D13" s="16">
        <v>196</v>
      </c>
      <c r="E13" s="16">
        <v>140</v>
      </c>
      <c r="F13" s="16">
        <v>102</v>
      </c>
      <c r="G13" s="16">
        <v>88.75</v>
      </c>
      <c r="H13" s="16"/>
      <c r="I13" s="56">
        <f>(B13*Ponderadores!$I$18)+(C13*Ponderadores!$I$19)+(D13*Ponderadores!$I$20)+(E13*Ponderadores!$I$21)+(F13*Ponderadores!$I$22)+(G13*Ponderadores!$I$23)</f>
        <v>135.6115</v>
      </c>
      <c r="J13" s="26"/>
      <c r="K13" s="56">
        <f t="shared" si="0"/>
        <v>89.05229080068032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20" customFormat="1" ht="9.75">
      <c r="A14" s="21">
        <v>37591</v>
      </c>
      <c r="B14" s="85">
        <v>154</v>
      </c>
      <c r="C14" s="16">
        <v>135</v>
      </c>
      <c r="D14" s="16">
        <v>196</v>
      </c>
      <c r="E14" s="16">
        <v>140</v>
      </c>
      <c r="F14" s="16">
        <v>113</v>
      </c>
      <c r="G14" s="16">
        <v>90</v>
      </c>
      <c r="H14" s="16"/>
      <c r="I14" s="56">
        <f>(B14*Ponderadores!$I$18)+(C14*Ponderadores!$I$19)+(D14*Ponderadores!$I$20)+(E14*Ponderadores!$I$21)+(F14*Ponderadores!$I$22)+(G14*Ponderadores!$I$23)</f>
        <v>136.934</v>
      </c>
      <c r="J14" s="26"/>
      <c r="K14" s="56">
        <f t="shared" si="0"/>
        <v>89.92073967547265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9.75">
      <c r="A15" s="21">
        <v>37622</v>
      </c>
      <c r="B15" s="16">
        <v>180</v>
      </c>
      <c r="C15" s="16">
        <v>135</v>
      </c>
      <c r="D15" s="16">
        <v>180</v>
      </c>
      <c r="E15" s="16">
        <v>140</v>
      </c>
      <c r="F15" s="16">
        <v>70</v>
      </c>
      <c r="G15" s="63">
        <v>90</v>
      </c>
      <c r="H15" s="16"/>
      <c r="I15" s="56">
        <f>(B15*Ponderadores!$I$18)+(C15*Ponderadores!$I$19)+(D15*Ponderadores!$I$20)+(E15*Ponderadores!$I$21)+(F15*Ponderadores!$I$22)+(G15*Ponderadores!$I$23)</f>
        <v>144.21</v>
      </c>
      <c r="J15" s="25"/>
      <c r="K15" s="56">
        <f t="shared" si="0"/>
        <v>94.6986859990938</v>
      </c>
      <c r="L15" s="16"/>
      <c r="M15" s="16"/>
      <c r="N15" s="16"/>
      <c r="O15" s="16"/>
      <c r="P15" s="16"/>
      <c r="Q15" s="17"/>
      <c r="R15" s="16"/>
      <c r="S15" s="16"/>
      <c r="T15" s="17"/>
      <c r="U15" s="16"/>
      <c r="V15" s="16"/>
      <c r="W15" s="17"/>
      <c r="X15" s="16"/>
      <c r="Y15" s="16"/>
      <c r="Z15" s="17"/>
    </row>
    <row r="16" spans="1:26" ht="9.75">
      <c r="A16" s="21">
        <v>37653</v>
      </c>
      <c r="B16" s="16">
        <v>180</v>
      </c>
      <c r="C16" s="16">
        <v>135</v>
      </c>
      <c r="D16" s="16">
        <v>180</v>
      </c>
      <c r="E16" s="16">
        <v>140</v>
      </c>
      <c r="F16" s="16">
        <v>70</v>
      </c>
      <c r="G16" s="63">
        <v>90</v>
      </c>
      <c r="H16" s="16"/>
      <c r="I16" s="56">
        <f>(B16*Ponderadores!$I$18)+(C16*Ponderadores!$I$19)+(D16*Ponderadores!$I$20)+(E16*Ponderadores!$I$21)+(F16*Ponderadores!$I$22)+(G16*Ponderadores!$I$23)</f>
        <v>144.21</v>
      </c>
      <c r="J16" s="25"/>
      <c r="K16" s="56">
        <f t="shared" si="0"/>
        <v>94.6986859990938</v>
      </c>
      <c r="L16" s="16"/>
      <c r="M16" s="16"/>
      <c r="N16" s="16"/>
      <c r="O16" s="16"/>
      <c r="P16" s="16"/>
      <c r="Q16" s="17"/>
      <c r="R16" s="16"/>
      <c r="S16" s="16"/>
      <c r="T16" s="17"/>
      <c r="U16" s="16"/>
      <c r="V16" s="16"/>
      <c r="W16" s="17"/>
      <c r="X16" s="16"/>
      <c r="Y16" s="16"/>
      <c r="Z16" s="17"/>
    </row>
    <row r="17" spans="1:26" ht="9.75">
      <c r="A17" s="21">
        <v>37681</v>
      </c>
      <c r="B17" s="16">
        <v>197</v>
      </c>
      <c r="C17" s="16">
        <v>102</v>
      </c>
      <c r="D17" s="16">
        <v>180</v>
      </c>
      <c r="E17" s="16">
        <v>140</v>
      </c>
      <c r="F17" s="16">
        <v>70</v>
      </c>
      <c r="G17" s="63">
        <v>90</v>
      </c>
      <c r="H17" s="16"/>
      <c r="I17" s="56">
        <f>(B17*Ponderadores!$I$18)+(C17*Ponderadores!$I$19)+(D17*Ponderadores!$I$20)+(E17*Ponderadores!$I$21)+(F17*Ponderadores!$I$22)+(G17*Ponderadores!$I$23)</f>
        <v>148.04000000000002</v>
      </c>
      <c r="J17" s="25"/>
      <c r="K17" s="56">
        <f t="shared" si="0"/>
        <v>97.21374020737707</v>
      </c>
      <c r="L17" s="16"/>
      <c r="M17" s="16"/>
      <c r="N17" s="16"/>
      <c r="O17" s="16"/>
      <c r="P17" s="16"/>
      <c r="Q17" s="17"/>
      <c r="R17" s="16"/>
      <c r="S17" s="16"/>
      <c r="T17" s="17"/>
      <c r="U17" s="16"/>
      <c r="V17" s="16"/>
      <c r="W17" s="17"/>
      <c r="X17" s="16"/>
      <c r="Y17" s="16"/>
      <c r="Z17" s="17"/>
    </row>
    <row r="18" spans="1:26" ht="9.75">
      <c r="A18" s="21">
        <v>37712</v>
      </c>
      <c r="B18" s="16">
        <v>198</v>
      </c>
      <c r="C18" s="16">
        <v>100</v>
      </c>
      <c r="D18" s="16">
        <v>185</v>
      </c>
      <c r="E18" s="16">
        <v>140</v>
      </c>
      <c r="F18" s="16">
        <v>70</v>
      </c>
      <c r="G18" s="63">
        <v>90</v>
      </c>
      <c r="H18" s="16"/>
      <c r="I18" s="56">
        <f>(B18*Ponderadores!$I$18)+(C18*Ponderadores!$I$19)+(D18*Ponderadores!$I$20)+(E18*Ponderadores!$I$21)+(F18*Ponderadores!$I$22)+(G18*Ponderadores!$I$23)</f>
        <v>148.43</v>
      </c>
      <c r="J18" s="25"/>
      <c r="K18" s="56">
        <f t="shared" si="0"/>
        <v>97.4698423330247</v>
      </c>
      <c r="L18" s="16"/>
      <c r="M18" s="16"/>
      <c r="N18" s="16"/>
      <c r="O18" s="16"/>
      <c r="P18" s="16"/>
      <c r="Q18" s="17"/>
      <c r="R18" s="16"/>
      <c r="S18" s="16"/>
      <c r="T18" s="17"/>
      <c r="U18" s="16"/>
      <c r="V18" s="16"/>
      <c r="W18" s="17"/>
      <c r="X18" s="16"/>
      <c r="Y18" s="16"/>
      <c r="Z18" s="17"/>
    </row>
    <row r="19" spans="1:26" ht="9.75">
      <c r="A19" s="21">
        <v>37742</v>
      </c>
      <c r="B19" s="16">
        <v>198</v>
      </c>
      <c r="C19" s="16">
        <v>110</v>
      </c>
      <c r="D19" s="16">
        <v>185</v>
      </c>
      <c r="E19" s="16">
        <v>140</v>
      </c>
      <c r="F19" s="16">
        <v>70</v>
      </c>
      <c r="G19" s="63">
        <v>78</v>
      </c>
      <c r="H19" s="16"/>
      <c r="I19" s="56">
        <f>(B19*Ponderadores!$I$18)+(C19*Ponderadores!$I$19)+(D19*Ponderadores!$I$20)+(E19*Ponderadores!$I$21)+(F19*Ponderadores!$I$22)+(G19*Ponderadores!$I$23)</f>
        <v>147.29</v>
      </c>
      <c r="J19" s="25"/>
      <c r="K19" s="56">
        <f t="shared" si="0"/>
        <v>96.72123611959313</v>
      </c>
      <c r="L19" s="16"/>
      <c r="M19" s="16"/>
      <c r="N19" s="16"/>
      <c r="O19" s="16"/>
      <c r="P19" s="16"/>
      <c r="Q19" s="17"/>
      <c r="R19" s="16"/>
      <c r="S19" s="16"/>
      <c r="T19" s="17"/>
      <c r="U19" s="16"/>
      <c r="V19" s="16"/>
      <c r="W19" s="17"/>
      <c r="X19" s="16"/>
      <c r="Y19" s="16"/>
      <c r="Z19" s="17"/>
    </row>
    <row r="20" spans="1:26" ht="9.75">
      <c r="A20" s="21">
        <v>37773</v>
      </c>
      <c r="B20" s="16">
        <v>198</v>
      </c>
      <c r="C20" s="16">
        <v>129</v>
      </c>
      <c r="D20" s="16">
        <v>185</v>
      </c>
      <c r="E20" s="16">
        <v>140</v>
      </c>
      <c r="F20" s="16">
        <v>70</v>
      </c>
      <c r="G20" s="63">
        <v>90</v>
      </c>
      <c r="H20" s="16"/>
      <c r="I20" s="56">
        <f>(B20*Ponderadores!$I$18)+(C20*Ponderadores!$I$19)+(D20*Ponderadores!$I$20)+(E20*Ponderadores!$I$21)+(F20*Ponderadores!$I$22)+(G20*Ponderadores!$I$23)</f>
        <v>151.04000000000002</v>
      </c>
      <c r="J20" s="25"/>
      <c r="K20" s="56">
        <f t="shared" si="0"/>
        <v>99.18375655851278</v>
      </c>
      <c r="L20" s="16"/>
      <c r="M20" s="16"/>
      <c r="N20" s="16"/>
      <c r="O20" s="16"/>
      <c r="P20" s="16"/>
      <c r="Q20" s="17"/>
      <c r="R20" s="16"/>
      <c r="S20" s="16"/>
      <c r="T20" s="17"/>
      <c r="U20" s="16"/>
      <c r="V20" s="16"/>
      <c r="W20" s="17"/>
      <c r="X20" s="16"/>
      <c r="Y20" s="16"/>
      <c r="Z20" s="17"/>
    </row>
    <row r="21" spans="1:26" ht="9.75">
      <c r="A21" s="21">
        <v>37803</v>
      </c>
      <c r="B21" s="16">
        <v>198</v>
      </c>
      <c r="C21" s="16">
        <v>122.75</v>
      </c>
      <c r="D21" s="16">
        <v>185</v>
      </c>
      <c r="E21" s="16">
        <v>140</v>
      </c>
      <c r="F21" s="16">
        <v>70</v>
      </c>
      <c r="G21" s="63">
        <v>90</v>
      </c>
      <c r="H21" s="16"/>
      <c r="I21" s="56">
        <f>(B21*Ponderadores!$I$18)+(C21*Ponderadores!$I$19)+(D21*Ponderadores!$I$20)+(E21*Ponderadores!$I$21)+(F21*Ponderadores!$I$22)+(G21*Ponderadores!$I$23)</f>
        <v>150.47750000000002</v>
      </c>
      <c r="J21" s="25"/>
      <c r="K21" s="56">
        <f t="shared" si="0"/>
        <v>98.81437849267485</v>
      </c>
      <c r="L21" s="16"/>
      <c r="M21" s="16"/>
      <c r="N21" s="16"/>
      <c r="O21" s="16"/>
      <c r="P21" s="16"/>
      <c r="Q21" s="17"/>
      <c r="R21" s="16"/>
      <c r="S21" s="16"/>
      <c r="T21" s="17"/>
      <c r="U21" s="16"/>
      <c r="V21" s="16"/>
      <c r="W21" s="17"/>
      <c r="X21" s="16"/>
      <c r="Y21" s="16"/>
      <c r="Z21" s="17"/>
    </row>
    <row r="22" spans="1:26" ht="9.75">
      <c r="A22" s="21">
        <v>37834</v>
      </c>
      <c r="B22" s="16">
        <v>198</v>
      </c>
      <c r="C22" s="16">
        <v>122.5</v>
      </c>
      <c r="D22" s="16">
        <v>185</v>
      </c>
      <c r="E22" s="16">
        <v>140</v>
      </c>
      <c r="F22" s="16">
        <v>70</v>
      </c>
      <c r="G22" s="63">
        <v>90</v>
      </c>
      <c r="H22" s="16"/>
      <c r="I22" s="56">
        <f>(B22*Ponderadores!$I$18)+(C22*Ponderadores!$I$19)+(D22*Ponderadores!$I$20)+(E22*Ponderadores!$I$21)+(F22*Ponderadores!$I$22)+(G22*Ponderadores!$I$23)</f>
        <v>150.455</v>
      </c>
      <c r="J22" s="25"/>
      <c r="K22" s="56">
        <f t="shared" si="0"/>
        <v>98.79960337004132</v>
      </c>
      <c r="L22" s="16"/>
      <c r="M22" s="16"/>
      <c r="N22" s="16"/>
      <c r="O22" s="16"/>
      <c r="P22" s="16"/>
      <c r="Q22" s="17"/>
      <c r="R22" s="16"/>
      <c r="S22" s="16"/>
      <c r="T22" s="17"/>
      <c r="U22" s="16"/>
      <c r="V22" s="16"/>
      <c r="W22" s="17"/>
      <c r="X22" s="16"/>
      <c r="Y22" s="16"/>
      <c r="Z22" s="17"/>
    </row>
    <row r="23" spans="1:26" ht="9.75">
      <c r="A23" s="21">
        <v>37865</v>
      </c>
      <c r="B23" s="16">
        <v>198</v>
      </c>
      <c r="C23" s="16">
        <v>126.25</v>
      </c>
      <c r="D23" s="16">
        <v>185</v>
      </c>
      <c r="E23" s="16">
        <v>140</v>
      </c>
      <c r="F23" s="16">
        <v>70</v>
      </c>
      <c r="G23" s="63">
        <v>92.5</v>
      </c>
      <c r="H23" s="16"/>
      <c r="I23" s="56">
        <f>(B23*Ponderadores!$I$18)+(C23*Ponderadores!$I$19)+(D23*Ponderadores!$I$20)+(E23*Ponderadores!$I$21)+(F23*Ponderadores!$I$22)+(G23*Ponderadores!$I$23)</f>
        <v>151.2175</v>
      </c>
      <c r="J23" s="25"/>
      <c r="K23" s="56">
        <f t="shared" si="0"/>
        <v>99.3003158592883</v>
      </c>
      <c r="L23" s="16"/>
      <c r="M23" s="16"/>
      <c r="N23" s="16"/>
      <c r="O23" s="16"/>
      <c r="P23" s="16"/>
      <c r="Q23" s="17"/>
      <c r="R23" s="16"/>
      <c r="S23" s="16"/>
      <c r="T23" s="17"/>
      <c r="U23" s="16"/>
      <c r="V23" s="16"/>
      <c r="W23" s="17"/>
      <c r="X23" s="16"/>
      <c r="Y23" s="16"/>
      <c r="Z23" s="17"/>
    </row>
    <row r="24" spans="1:26" ht="9.75">
      <c r="A24" s="21">
        <v>37895</v>
      </c>
      <c r="B24" s="16">
        <v>198</v>
      </c>
      <c r="C24" s="16">
        <v>137.5</v>
      </c>
      <c r="D24" s="16">
        <v>185</v>
      </c>
      <c r="E24" s="16">
        <v>140</v>
      </c>
      <c r="F24" s="16">
        <v>70</v>
      </c>
      <c r="G24" s="63">
        <v>100</v>
      </c>
      <c r="H24" s="16"/>
      <c r="I24" s="56">
        <f>(B24*Ponderadores!$I$18)+(C24*Ponderadores!$I$19)+(D24*Ponderadores!$I$20)+(E24*Ponderadores!$I$21)+(F24*Ponderadores!$I$22)+(G24*Ponderadores!$I$23)</f>
        <v>153.505</v>
      </c>
      <c r="J24" s="25"/>
      <c r="K24" s="56">
        <f>+(I24*100)/$I$40</f>
        <v>100.80245332702928</v>
      </c>
      <c r="L24" s="16"/>
      <c r="M24" s="16"/>
      <c r="N24" s="16"/>
      <c r="O24" s="16"/>
      <c r="P24" s="16"/>
      <c r="Q24" s="17"/>
      <c r="R24" s="16"/>
      <c r="S24" s="16"/>
      <c r="T24" s="17"/>
      <c r="U24" s="16"/>
      <c r="V24" s="16"/>
      <c r="W24" s="17"/>
      <c r="X24" s="16"/>
      <c r="Y24" s="16"/>
      <c r="Z24" s="17"/>
    </row>
    <row r="25" spans="1:26" ht="9.75">
      <c r="A25" s="21">
        <v>37926</v>
      </c>
      <c r="B25" s="16">
        <v>198</v>
      </c>
      <c r="C25" s="16">
        <v>137.5</v>
      </c>
      <c r="D25" s="16">
        <v>185</v>
      </c>
      <c r="E25" s="16">
        <v>140</v>
      </c>
      <c r="F25" s="16">
        <v>70</v>
      </c>
      <c r="G25" s="63">
        <v>100</v>
      </c>
      <c r="H25" s="16"/>
      <c r="I25" s="56">
        <f>(B25*Ponderadores!$I$18)+(C25*Ponderadores!$I$19)+(D25*Ponderadores!$I$20)+(E25*Ponderadores!$I$21)+(F25*Ponderadores!$I$22)+(G25*Ponderadores!$I$23)</f>
        <v>153.505</v>
      </c>
      <c r="J25" s="25"/>
      <c r="K25" s="56">
        <f aca="true" t="shared" si="1" ref="K25:K88">+(I25*100)/$I$40</f>
        <v>100.80245332702928</v>
      </c>
      <c r="L25" s="16"/>
      <c r="M25" s="16"/>
      <c r="N25" s="16"/>
      <c r="O25" s="16"/>
      <c r="P25" s="16"/>
      <c r="Q25" s="17"/>
      <c r="R25" s="16"/>
      <c r="S25" s="16"/>
      <c r="T25" s="17"/>
      <c r="U25" s="16"/>
      <c r="V25" s="16"/>
      <c r="W25" s="17"/>
      <c r="X25" s="16"/>
      <c r="Y25" s="16"/>
      <c r="Z25" s="17"/>
    </row>
    <row r="26" spans="1:26" ht="9.75">
      <c r="A26" s="21">
        <v>37956</v>
      </c>
      <c r="B26" s="16">
        <v>198</v>
      </c>
      <c r="C26" s="16">
        <v>137.5</v>
      </c>
      <c r="D26" s="16">
        <v>185</v>
      </c>
      <c r="E26" s="16">
        <v>140</v>
      </c>
      <c r="F26" s="16">
        <v>70</v>
      </c>
      <c r="G26" s="63">
        <v>100</v>
      </c>
      <c r="H26" s="16"/>
      <c r="I26" s="56">
        <f>(B26*Ponderadores!$I$18)+(C26*Ponderadores!$I$19)+(D26*Ponderadores!$I$20)+(E26*Ponderadores!$I$21)+(F26*Ponderadores!$I$22)+(G26*Ponderadores!$I$23)</f>
        <v>153.505</v>
      </c>
      <c r="J26" s="25"/>
      <c r="K26" s="56">
        <f t="shared" si="1"/>
        <v>100.80245332702928</v>
      </c>
      <c r="L26" s="16"/>
      <c r="M26" s="16"/>
      <c r="N26" s="16"/>
      <c r="O26" s="16"/>
      <c r="P26" s="16"/>
      <c r="Q26" s="17"/>
      <c r="R26" s="16"/>
      <c r="S26" s="16"/>
      <c r="T26" s="17"/>
      <c r="U26" s="16"/>
      <c r="V26" s="16"/>
      <c r="W26" s="17"/>
      <c r="X26" s="16"/>
      <c r="Y26" s="16"/>
      <c r="Z26" s="17"/>
    </row>
    <row r="27" spans="1:26" ht="9.75">
      <c r="A27" s="21">
        <v>37987</v>
      </c>
      <c r="B27" s="16">
        <v>258</v>
      </c>
      <c r="C27" s="16">
        <v>140</v>
      </c>
      <c r="D27" s="16">
        <v>185</v>
      </c>
      <c r="E27" s="16">
        <v>149</v>
      </c>
      <c r="F27" s="16">
        <v>70</v>
      </c>
      <c r="G27" s="63">
        <v>100</v>
      </c>
      <c r="H27" s="16"/>
      <c r="I27" s="56">
        <f>(B27*Ponderadores!$I$18)+(C27*Ponderadores!$I$19)+(D27*Ponderadores!$I$20)+(E27*Ponderadores!$I$21)+(F27*Ponderadores!$I$22)+(G27*Ponderadores!$I$23)</f>
        <v>179.944</v>
      </c>
      <c r="J27" s="25"/>
      <c r="K27" s="56">
        <f t="shared" si="1"/>
        <v>118.16420742958833</v>
      </c>
      <c r="L27" s="16"/>
      <c r="M27" s="16"/>
      <c r="N27" s="16"/>
      <c r="O27" s="16"/>
      <c r="P27" s="16"/>
      <c r="Q27" s="17"/>
      <c r="R27" s="16"/>
      <c r="S27" s="16"/>
      <c r="T27" s="17"/>
      <c r="U27" s="16"/>
      <c r="V27" s="16"/>
      <c r="W27" s="17"/>
      <c r="X27" s="16"/>
      <c r="Y27" s="16"/>
      <c r="Z27" s="17"/>
    </row>
    <row r="28" spans="1:26" ht="9.75">
      <c r="A28" s="21">
        <v>38018</v>
      </c>
      <c r="B28" s="16">
        <v>258</v>
      </c>
      <c r="C28" s="16">
        <v>132</v>
      </c>
      <c r="D28" s="16">
        <v>185</v>
      </c>
      <c r="E28" s="16">
        <v>151.66</v>
      </c>
      <c r="F28" s="16">
        <v>70</v>
      </c>
      <c r="G28" s="63">
        <v>100</v>
      </c>
      <c r="H28" s="16"/>
      <c r="I28" s="56">
        <f>(B28*Ponderadores!$I$18)+(C28*Ponderadores!$I$19)+(D28*Ponderadores!$I$20)+(E28*Ponderadores!$I$21)+(F28*Ponderadores!$I$22)+(G28*Ponderadores!$I$23)</f>
        <v>179.87836</v>
      </c>
      <c r="J28" s="25"/>
      <c r="K28" s="56">
        <f t="shared" si="1"/>
        <v>118.12110347182549</v>
      </c>
      <c r="L28" s="16"/>
      <c r="M28" s="16"/>
      <c r="N28" s="16"/>
      <c r="O28" s="16"/>
      <c r="P28" s="16"/>
      <c r="Q28" s="17"/>
      <c r="R28" s="16"/>
      <c r="S28" s="16"/>
      <c r="T28" s="17"/>
      <c r="U28" s="16"/>
      <c r="V28" s="16"/>
      <c r="W28" s="17"/>
      <c r="X28" s="16"/>
      <c r="Y28" s="16"/>
      <c r="Z28" s="17"/>
    </row>
    <row r="29" spans="1:26" ht="9.75">
      <c r="A29" s="21">
        <v>38047</v>
      </c>
      <c r="B29" s="16">
        <v>280</v>
      </c>
      <c r="C29" s="16">
        <v>121.25</v>
      </c>
      <c r="D29" s="16">
        <v>185</v>
      </c>
      <c r="E29" s="16">
        <v>155</v>
      </c>
      <c r="F29" s="16">
        <v>70</v>
      </c>
      <c r="G29" s="63">
        <v>108.33</v>
      </c>
      <c r="H29" s="16"/>
      <c r="I29" s="56">
        <f>(B29*Ponderadores!$I$18)+(C29*Ponderadores!$I$19)+(D29*Ponderadores!$I$20)+(E29*Ponderadores!$I$21)+(F29*Ponderadores!$I$22)+(G29*Ponderadores!$I$23)</f>
        <v>189.94859999999997</v>
      </c>
      <c r="J29" s="25"/>
      <c r="K29" s="56">
        <f t="shared" si="1"/>
        <v>124.73394929177911</v>
      </c>
      <c r="L29" s="16"/>
      <c r="M29" s="16"/>
      <c r="N29" s="16"/>
      <c r="O29" s="16"/>
      <c r="P29" s="16"/>
      <c r="Q29" s="17"/>
      <c r="R29" s="16"/>
      <c r="S29" s="16"/>
      <c r="T29" s="17"/>
      <c r="U29" s="16"/>
      <c r="V29" s="16"/>
      <c r="W29" s="17"/>
      <c r="X29" s="16"/>
      <c r="Y29" s="16"/>
      <c r="Z29" s="17"/>
    </row>
    <row r="30" spans="1:26" ht="9.75">
      <c r="A30" s="21">
        <v>38078</v>
      </c>
      <c r="B30" s="16">
        <v>283</v>
      </c>
      <c r="C30" s="16">
        <v>143.33</v>
      </c>
      <c r="D30" s="16">
        <v>227</v>
      </c>
      <c r="E30" s="16">
        <v>155</v>
      </c>
      <c r="F30" s="16">
        <v>70</v>
      </c>
      <c r="G30" s="63">
        <v>115</v>
      </c>
      <c r="H30" s="16"/>
      <c r="I30" s="56">
        <f>(B30*Ponderadores!$I$18)+(C30*Ponderadores!$I$19)+(D30*Ponderadores!$I$20)+(E30*Ponderadores!$I$21)+(F30*Ponderadores!$I$22)+(G30*Ponderadores!$I$23)</f>
        <v>195.6977</v>
      </c>
      <c r="J30" s="25"/>
      <c r="K30" s="56">
        <f t="shared" si="1"/>
        <v>128.5092229598839</v>
      </c>
      <c r="L30" s="16"/>
      <c r="M30" s="16"/>
      <c r="N30" s="16"/>
      <c r="O30" s="16"/>
      <c r="P30" s="16"/>
      <c r="Q30" s="17"/>
      <c r="R30" s="16"/>
      <c r="S30" s="16"/>
      <c r="T30" s="17"/>
      <c r="U30" s="16"/>
      <c r="V30" s="16"/>
      <c r="W30" s="17"/>
      <c r="X30" s="16"/>
      <c r="Y30" s="16"/>
      <c r="Z30" s="17"/>
    </row>
    <row r="31" spans="1:26" ht="9.75">
      <c r="A31" s="21">
        <v>38108</v>
      </c>
      <c r="B31" s="16">
        <v>249.5</v>
      </c>
      <c r="C31" s="16">
        <v>145</v>
      </c>
      <c r="D31" s="16">
        <v>227</v>
      </c>
      <c r="E31" s="16">
        <v>155</v>
      </c>
      <c r="F31" s="16">
        <v>70</v>
      </c>
      <c r="G31" s="63">
        <v>115</v>
      </c>
      <c r="H31" s="16"/>
      <c r="I31" s="56">
        <f>(B31*Ponderadores!$I$18)+(C31*Ponderadores!$I$19)+(D31*Ponderadores!$I$20)+(E31*Ponderadores!$I$21)+(F31*Ponderadores!$I$22)+(G31*Ponderadores!$I$23)</f>
        <v>182.448</v>
      </c>
      <c r="J31" s="25"/>
      <c r="K31" s="56">
        <f t="shared" si="1"/>
        <v>119.80851441066962</v>
      </c>
      <c r="L31" s="16"/>
      <c r="M31" s="16"/>
      <c r="N31" s="16"/>
      <c r="O31" s="16"/>
      <c r="P31" s="16"/>
      <c r="Q31" s="17"/>
      <c r="R31" s="16"/>
      <c r="S31" s="16"/>
      <c r="T31" s="17"/>
      <c r="U31" s="16"/>
      <c r="V31" s="16"/>
      <c r="W31" s="17"/>
      <c r="X31" s="16"/>
      <c r="Y31" s="16"/>
      <c r="Z31" s="17"/>
    </row>
    <row r="32" spans="1:26" ht="9.75">
      <c r="A32" s="21">
        <v>38139</v>
      </c>
      <c r="B32" s="16">
        <v>223</v>
      </c>
      <c r="C32" s="16">
        <v>144</v>
      </c>
      <c r="D32" s="16">
        <v>227</v>
      </c>
      <c r="E32" s="16">
        <v>155</v>
      </c>
      <c r="F32" s="16">
        <v>70</v>
      </c>
      <c r="G32" s="63">
        <v>108.75</v>
      </c>
      <c r="H32" s="16"/>
      <c r="I32" s="56">
        <f>(B32*Ponderadores!$I$18)+(C32*Ponderadores!$I$19)+(D32*Ponderadores!$I$20)+(E32*Ponderadores!$I$21)+(F32*Ponderadores!$I$22)+(G32*Ponderadores!$I$23)</f>
        <v>170.6955</v>
      </c>
      <c r="J32" s="25"/>
      <c r="K32" s="56">
        <f t="shared" si="1"/>
        <v>112.09097535509545</v>
      </c>
      <c r="L32" s="16"/>
      <c r="M32" s="16"/>
      <c r="N32" s="17"/>
      <c r="O32" s="16"/>
      <c r="P32" s="16"/>
      <c r="Q32" s="17"/>
      <c r="R32" s="16"/>
      <c r="S32" s="16"/>
      <c r="T32" s="17"/>
      <c r="U32" s="16"/>
      <c r="V32" s="16"/>
      <c r="W32" s="17"/>
      <c r="X32" s="16"/>
      <c r="Y32" s="16"/>
      <c r="Z32" s="17"/>
    </row>
    <row r="33" spans="1:11" ht="9.75">
      <c r="A33" s="21">
        <v>38169</v>
      </c>
      <c r="B33" s="16">
        <v>196.5</v>
      </c>
      <c r="C33" s="16">
        <v>135.75</v>
      </c>
      <c r="D33" s="18">
        <v>227</v>
      </c>
      <c r="E33" s="16">
        <v>155</v>
      </c>
      <c r="F33" s="18">
        <v>70</v>
      </c>
      <c r="G33" s="63">
        <v>105</v>
      </c>
      <c r="H33" s="16"/>
      <c r="I33" s="56">
        <f>(B33*Ponderadores!$I$18)+(C33*Ponderadores!$I$19)+(D33*Ponderadores!$I$20)+(E33*Ponderadores!$I$21)+(F33*Ponderadores!$I$22)+(G33*Ponderadores!$I$23)</f>
        <v>158.7155</v>
      </c>
      <c r="K33" s="56">
        <f t="shared" si="1"/>
        <v>104.22404339289349</v>
      </c>
    </row>
    <row r="34" spans="1:11" ht="9.75">
      <c r="A34" s="21">
        <v>38200</v>
      </c>
      <c r="B34" s="16">
        <v>177.5</v>
      </c>
      <c r="C34" s="16">
        <v>132.75</v>
      </c>
      <c r="D34" s="18">
        <v>227</v>
      </c>
      <c r="E34" s="16">
        <v>155</v>
      </c>
      <c r="F34" s="18">
        <v>70</v>
      </c>
      <c r="G34" s="63">
        <v>105</v>
      </c>
      <c r="H34" s="16"/>
      <c r="I34" s="56">
        <f>(B34*Ponderadores!$I$18)+(C34*Ponderadores!$I$19)+(D34*Ponderadores!$I$20)+(E34*Ponderadores!$I$21)+(F34*Ponderadores!$I$22)+(G34*Ponderadores!$I$23)</f>
        <v>150.8455</v>
      </c>
      <c r="K34" s="56">
        <f t="shared" si="1"/>
        <v>99.05603383174747</v>
      </c>
    </row>
    <row r="35" spans="1:11" ht="9.75">
      <c r="A35" s="21">
        <v>38231</v>
      </c>
      <c r="B35" s="16">
        <v>181</v>
      </c>
      <c r="C35" s="16">
        <v>127.4</v>
      </c>
      <c r="D35" s="18">
        <v>227</v>
      </c>
      <c r="E35" s="16">
        <v>155</v>
      </c>
      <c r="F35" s="18">
        <v>70</v>
      </c>
      <c r="G35" s="63">
        <v>105</v>
      </c>
      <c r="H35" s="16"/>
      <c r="I35" s="56">
        <f>(B35*Ponderadores!$I$18)+(C35*Ponderadores!$I$19)+(D35*Ponderadores!$I$20)+(E35*Ponderadores!$I$21)+(F35*Ponderadores!$I$22)+(G35*Ponderadores!$I$23)</f>
        <v>151.76399999999998</v>
      </c>
      <c r="K35" s="56">
        <f t="shared" si="1"/>
        <v>99.65918717125352</v>
      </c>
    </row>
    <row r="36" spans="1:11" ht="9.75">
      <c r="A36" s="21">
        <v>38261</v>
      </c>
      <c r="B36" s="16">
        <v>175</v>
      </c>
      <c r="C36" s="16">
        <v>124</v>
      </c>
      <c r="D36" s="18">
        <v>227</v>
      </c>
      <c r="E36" s="16">
        <v>155</v>
      </c>
      <c r="F36" s="18">
        <v>70</v>
      </c>
      <c r="G36" s="63">
        <v>105</v>
      </c>
      <c r="H36" s="16"/>
      <c r="I36" s="56">
        <f>(B36*Ponderadores!$I$18)+(C36*Ponderadores!$I$19)+(D36*Ponderadores!$I$20)+(E36*Ponderadores!$I$21)+(F36*Ponderadores!$I$22)+(G36*Ponderadores!$I$23)</f>
        <v>149.058</v>
      </c>
      <c r="K36" s="56">
        <f t="shared" si="1"/>
        <v>97.88223242252911</v>
      </c>
    </row>
    <row r="37" spans="1:11" ht="9.75">
      <c r="A37" s="21">
        <v>38292</v>
      </c>
      <c r="B37" s="16">
        <v>175</v>
      </c>
      <c r="C37" s="16">
        <v>123</v>
      </c>
      <c r="D37" s="18">
        <v>227</v>
      </c>
      <c r="E37" s="16">
        <v>155</v>
      </c>
      <c r="F37" s="18">
        <v>70</v>
      </c>
      <c r="G37" s="63">
        <v>105</v>
      </c>
      <c r="H37" s="16"/>
      <c r="I37" s="56">
        <f>(B37*Ponderadores!$I$18)+(C37*Ponderadores!$I$19)+(D37*Ponderadores!$I$20)+(E37*Ponderadores!$I$21)+(F37*Ponderadores!$I$22)+(G37*Ponderadores!$I$23)</f>
        <v>148.968</v>
      </c>
      <c r="K37" s="56">
        <f t="shared" si="1"/>
        <v>97.82313193199504</v>
      </c>
    </row>
    <row r="38" spans="1:11" ht="9.75">
      <c r="A38" s="21">
        <v>38322</v>
      </c>
      <c r="B38" s="16">
        <v>175</v>
      </c>
      <c r="C38" s="16">
        <v>119.6</v>
      </c>
      <c r="D38" s="18">
        <v>227</v>
      </c>
      <c r="E38" s="16">
        <v>155</v>
      </c>
      <c r="F38" s="18">
        <v>70</v>
      </c>
      <c r="G38" s="63">
        <v>105</v>
      </c>
      <c r="H38" s="16"/>
      <c r="I38" s="56">
        <f>(B38*Ponderadores!$I$18)+(C38*Ponderadores!$I$19)+(D38*Ponderadores!$I$20)+(E38*Ponderadores!$I$21)+(F38*Ponderadores!$I$22)+(G38*Ponderadores!$I$23)</f>
        <v>148.66199999999998</v>
      </c>
      <c r="K38" s="56">
        <f t="shared" si="1"/>
        <v>97.62219026417918</v>
      </c>
    </row>
    <row r="39" spans="1:11" ht="9.75">
      <c r="A39" s="21">
        <v>38353</v>
      </c>
      <c r="B39" s="16">
        <v>164.75</v>
      </c>
      <c r="C39" s="16">
        <v>113.75</v>
      </c>
      <c r="D39" s="18">
        <v>227</v>
      </c>
      <c r="E39" s="16">
        <v>115.25</v>
      </c>
      <c r="F39" s="18">
        <v>109</v>
      </c>
      <c r="G39" s="63">
        <v>105</v>
      </c>
      <c r="H39" s="16"/>
      <c r="I39" s="56">
        <f>(B39*Ponderadores!$I$18)+(C39*Ponderadores!$I$19)+(D39*Ponderadores!$I$20)+(E39*Ponderadores!$I$21)+(F39*Ponderadores!$I$22)+(G39*Ponderadores!$I$23)</f>
        <v>136.597</v>
      </c>
      <c r="K39" s="56">
        <f t="shared" si="1"/>
        <v>89.6994411720284</v>
      </c>
    </row>
    <row r="40" spans="1:11" s="80" customFormat="1" ht="9.75">
      <c r="A40" s="100">
        <v>38384</v>
      </c>
      <c r="B40" s="114">
        <v>200.5</v>
      </c>
      <c r="C40" s="114">
        <v>102.5</v>
      </c>
      <c r="D40" s="80">
        <v>227</v>
      </c>
      <c r="E40" s="114">
        <v>125</v>
      </c>
      <c r="F40" s="80">
        <v>109</v>
      </c>
      <c r="G40" s="114">
        <v>105</v>
      </c>
      <c r="H40" s="114"/>
      <c r="I40" s="114">
        <f>(B40*Ponderadores!$I$18)+(C40*Ponderadores!$I$19)+(D40*Ponderadores!$I$20)+(E40*Ponderadores!$I$21)+(F40*Ponderadores!$I$22)+(G40*Ponderadores!$I$23)</f>
        <v>152.283</v>
      </c>
      <c r="K40" s="114">
        <f t="shared" si="1"/>
        <v>100</v>
      </c>
    </row>
    <row r="41" spans="1:11" s="79" customFormat="1" ht="9.75">
      <c r="A41" s="106">
        <v>38412</v>
      </c>
      <c r="B41" s="108">
        <v>200.5</v>
      </c>
      <c r="C41" s="108">
        <v>103.75</v>
      </c>
      <c r="D41" s="109">
        <v>227</v>
      </c>
      <c r="E41" s="108">
        <v>131.25</v>
      </c>
      <c r="F41" s="109">
        <v>109</v>
      </c>
      <c r="G41" s="108">
        <v>105</v>
      </c>
      <c r="H41" s="78"/>
      <c r="I41" s="56">
        <f>(B41*Ponderadores!$I$18)+(C41*Ponderadores!$I$19)+(D41*Ponderadores!$I$20)+(E41*Ponderadores!$I$21)+(F41*Ponderadores!$I$22)+(G41*Ponderadores!$I$23)</f>
        <v>153.933</v>
      </c>
      <c r="J41" s="80"/>
      <c r="K41" s="56">
        <f t="shared" si="1"/>
        <v>101.08350899312465</v>
      </c>
    </row>
    <row r="42" spans="1:11" ht="9.75">
      <c r="A42" s="21">
        <v>38443</v>
      </c>
      <c r="B42" s="16">
        <v>206.25</v>
      </c>
      <c r="C42" s="16">
        <v>115</v>
      </c>
      <c r="D42" s="18">
        <v>225</v>
      </c>
      <c r="E42" s="16">
        <v>131.25</v>
      </c>
      <c r="F42" s="18">
        <v>109</v>
      </c>
      <c r="G42" s="63">
        <v>105</v>
      </c>
      <c r="H42" s="16"/>
      <c r="I42" s="56">
        <f>(B42*Ponderadores!$I$18)+(C42*Ponderadores!$I$19)+(D42*Ponderadores!$I$20)+(E42*Ponderadores!$I$21)+(F42*Ponderadores!$I$22)+(G42*Ponderadores!$I$23)</f>
        <v>157.17749999999998</v>
      </c>
      <c r="K42" s="56">
        <f t="shared" si="1"/>
        <v>103.21408167687791</v>
      </c>
    </row>
    <row r="43" spans="1:11" ht="9.75">
      <c r="A43" s="21">
        <v>38473</v>
      </c>
      <c r="B43" s="16">
        <v>208</v>
      </c>
      <c r="C43" s="16">
        <v>115</v>
      </c>
      <c r="D43" s="18">
        <v>220</v>
      </c>
      <c r="E43" s="16">
        <v>131.25</v>
      </c>
      <c r="F43" s="18">
        <v>109</v>
      </c>
      <c r="G43" s="63">
        <v>90</v>
      </c>
      <c r="H43" s="16"/>
      <c r="I43" s="56">
        <f>(B43*Ponderadores!$I$18)+(C43*Ponderadores!$I$19)+(D43*Ponderadores!$I$20)+(E43*Ponderadores!$I$21)+(F43*Ponderadores!$I$22)+(G43*Ponderadores!$I$23)</f>
        <v>155.1575</v>
      </c>
      <c r="K43" s="56">
        <f t="shared" si="1"/>
        <v>101.88760400044654</v>
      </c>
    </row>
    <row r="44" spans="1:11" s="79" customFormat="1" ht="9.75">
      <c r="A44" s="21">
        <v>38504</v>
      </c>
      <c r="B44" s="16">
        <v>212</v>
      </c>
      <c r="C44" s="16">
        <v>116.25</v>
      </c>
      <c r="D44" s="18">
        <v>220</v>
      </c>
      <c r="E44" s="16">
        <v>131.25</v>
      </c>
      <c r="F44" s="18">
        <v>109</v>
      </c>
      <c r="G44" s="16">
        <v>90</v>
      </c>
      <c r="H44" s="16"/>
      <c r="I44" s="56">
        <f>(B44*Ponderadores!$I$18)+(C44*Ponderadores!$I$19)+(D44*Ponderadores!$I$20)+(E44*Ponderadores!$I$21)+(F44*Ponderadores!$I$22)+(G44*Ponderadores!$I$23)</f>
        <v>156.87000000000003</v>
      </c>
      <c r="J44" s="80"/>
      <c r="K44" s="56">
        <f t="shared" si="1"/>
        <v>103.01215500088654</v>
      </c>
    </row>
    <row r="45" spans="1:11" ht="9.75">
      <c r="A45" s="21">
        <v>38534</v>
      </c>
      <c r="B45" s="16">
        <v>215</v>
      </c>
      <c r="C45" s="16">
        <v>128.75</v>
      </c>
      <c r="D45" s="18">
        <v>222</v>
      </c>
      <c r="E45" s="16">
        <v>131.25</v>
      </c>
      <c r="F45" s="18">
        <v>109</v>
      </c>
      <c r="G45" s="63">
        <v>90</v>
      </c>
      <c r="H45" s="16"/>
      <c r="I45" s="56">
        <f>(B45*Ponderadores!$I$18)+(C45*Ponderadores!$I$19)+(D45*Ponderadores!$I$20)+(E45*Ponderadores!$I$21)+(F45*Ponderadores!$I$22)+(G45*Ponderadores!$I$23)</f>
        <v>159.263</v>
      </c>
      <c r="K45" s="56">
        <f t="shared" si="1"/>
        <v>104.58357137697578</v>
      </c>
    </row>
    <row r="46" spans="1:11" ht="9.75">
      <c r="A46" s="21">
        <v>38565</v>
      </c>
      <c r="B46" s="16">
        <v>225</v>
      </c>
      <c r="C46" s="16">
        <v>130</v>
      </c>
      <c r="D46" s="18">
        <v>222</v>
      </c>
      <c r="E46" s="16">
        <v>131.25</v>
      </c>
      <c r="F46" s="18">
        <v>109</v>
      </c>
      <c r="G46" s="63">
        <v>90</v>
      </c>
      <c r="H46" s="16"/>
      <c r="I46" s="56">
        <f>(B46*Ponderadores!$I$18)+(C46*Ponderadores!$I$19)+(D46*Ponderadores!$I$20)+(E46*Ponderadores!$I$21)+(F46*Ponderadores!$I$22)+(G46*Ponderadores!$I$23)</f>
        <v>163.37550000000002</v>
      </c>
      <c r="K46" s="56">
        <f t="shared" si="1"/>
        <v>107.28413545832431</v>
      </c>
    </row>
    <row r="47" spans="1:11" ht="9.75">
      <c r="A47" s="21">
        <v>38596</v>
      </c>
      <c r="B47" s="16">
        <v>225</v>
      </c>
      <c r="C47" s="16">
        <v>130</v>
      </c>
      <c r="D47" s="18">
        <v>222</v>
      </c>
      <c r="E47" s="16">
        <v>131.25</v>
      </c>
      <c r="F47" s="18">
        <v>109</v>
      </c>
      <c r="G47" s="63">
        <v>90</v>
      </c>
      <c r="H47" s="16"/>
      <c r="I47" s="56">
        <f>(B47*Ponderadores!$I$18)+(C47*Ponderadores!$I$19)+(D47*Ponderadores!$I$20)+(E47*Ponderadores!$I$21)+(F47*Ponderadores!$I$22)+(G47*Ponderadores!$I$23)</f>
        <v>163.37550000000002</v>
      </c>
      <c r="K47" s="56">
        <f t="shared" si="1"/>
        <v>107.28413545832431</v>
      </c>
    </row>
    <row r="48" spans="1:11" ht="9.75">
      <c r="A48" s="21">
        <v>38626</v>
      </c>
      <c r="B48" s="16">
        <v>195</v>
      </c>
      <c r="C48" s="16">
        <v>130</v>
      </c>
      <c r="D48" s="18">
        <v>222</v>
      </c>
      <c r="E48" s="16">
        <v>131.25</v>
      </c>
      <c r="F48" s="18">
        <v>109</v>
      </c>
      <c r="G48" s="63">
        <v>90</v>
      </c>
      <c r="H48" s="16"/>
      <c r="I48" s="56">
        <f>(B48*Ponderadores!$I$18)+(C48*Ponderadores!$I$19)+(D48*Ponderadores!$I$20)+(E48*Ponderadores!$I$21)+(F48*Ponderadores!$I$22)+(G48*Ponderadores!$I$23)</f>
        <v>151.37550000000002</v>
      </c>
      <c r="K48" s="56">
        <f t="shared" si="1"/>
        <v>99.40407005378147</v>
      </c>
    </row>
    <row r="49" spans="1:11" ht="9.75">
      <c r="A49" s="21">
        <v>38657</v>
      </c>
      <c r="B49" s="16">
        <v>195</v>
      </c>
      <c r="C49" s="16">
        <v>129.25</v>
      </c>
      <c r="D49" s="18">
        <v>222</v>
      </c>
      <c r="E49" s="16">
        <v>131.25</v>
      </c>
      <c r="F49" s="18">
        <v>109</v>
      </c>
      <c r="G49" s="63">
        <v>90</v>
      </c>
      <c r="H49" s="16"/>
      <c r="I49" s="56">
        <f>(B49*Ponderadores!$I$18)+(C49*Ponderadores!$I$19)+(D49*Ponderadores!$I$20)+(E49*Ponderadores!$I$21)+(F49*Ponderadores!$I$22)+(G49*Ponderadores!$I$23)</f>
        <v>151.308</v>
      </c>
      <c r="K49" s="56">
        <f t="shared" si="1"/>
        <v>99.3597446858809</v>
      </c>
    </row>
    <row r="50" spans="1:11" ht="9.75">
      <c r="A50" s="21">
        <v>38687</v>
      </c>
      <c r="B50" s="16">
        <v>192</v>
      </c>
      <c r="C50" s="16">
        <v>127.75</v>
      </c>
      <c r="D50" s="18">
        <v>222</v>
      </c>
      <c r="E50" s="16">
        <v>131.25</v>
      </c>
      <c r="F50" s="18">
        <v>109</v>
      </c>
      <c r="G50" s="63">
        <v>91.25</v>
      </c>
      <c r="H50" s="16"/>
      <c r="I50" s="56">
        <f>(B50*Ponderadores!$I$18)+(C50*Ponderadores!$I$19)+(D50*Ponderadores!$I$20)+(E50*Ponderadores!$I$21)+(F50*Ponderadores!$I$22)+(G50*Ponderadores!$I$23)</f>
        <v>150.1855</v>
      </c>
      <c r="K50" s="56">
        <f t="shared" si="1"/>
        <v>98.62263023449762</v>
      </c>
    </row>
    <row r="51" spans="1:11" ht="9.75">
      <c r="A51" s="21">
        <v>38718</v>
      </c>
      <c r="B51" s="16">
        <v>192</v>
      </c>
      <c r="C51" s="16">
        <v>141.75</v>
      </c>
      <c r="D51" s="18">
        <v>222</v>
      </c>
      <c r="E51" s="16">
        <v>137.5</v>
      </c>
      <c r="F51" s="18">
        <v>109</v>
      </c>
      <c r="G51" s="63">
        <v>108.75</v>
      </c>
      <c r="H51" s="16"/>
      <c r="I51" s="56">
        <f>(B51*Ponderadores!$I$18)+(C51*Ponderadores!$I$19)+(D51*Ponderadores!$I$20)+(E51*Ponderadores!$I$21)+(F51*Ponderadores!$I$22)+(G51*Ponderadores!$I$23)</f>
        <v>155.958</v>
      </c>
      <c r="K51" s="56">
        <f t="shared" si="1"/>
        <v>102.41327003014125</v>
      </c>
    </row>
    <row r="52" spans="1:11" ht="9.75">
      <c r="A52" s="21">
        <v>38749</v>
      </c>
      <c r="B52" s="16">
        <v>190</v>
      </c>
      <c r="C52" s="16">
        <v>145</v>
      </c>
      <c r="D52" s="18">
        <v>222</v>
      </c>
      <c r="E52" s="16">
        <v>143.75</v>
      </c>
      <c r="F52" s="18">
        <v>109</v>
      </c>
      <c r="G52" s="63">
        <v>115</v>
      </c>
      <c r="H52" s="16"/>
      <c r="I52" s="56">
        <f>(B52*Ponderadores!$I$18)+(C52*Ponderadores!$I$19)+(D52*Ponderadores!$I$20)+(E52*Ponderadores!$I$21)+(F52*Ponderadores!$I$22)+(G52*Ponderadores!$I$23)</f>
        <v>158.0505</v>
      </c>
      <c r="K52" s="56">
        <f t="shared" si="1"/>
        <v>103.78735643505841</v>
      </c>
    </row>
    <row r="53" spans="1:11" ht="9.75">
      <c r="A53" s="21">
        <v>38777</v>
      </c>
      <c r="B53" s="16">
        <v>200</v>
      </c>
      <c r="C53" s="16">
        <v>140.25</v>
      </c>
      <c r="D53" s="18">
        <v>222</v>
      </c>
      <c r="E53" s="16">
        <v>150</v>
      </c>
      <c r="F53" s="18">
        <v>109</v>
      </c>
      <c r="G53" s="63">
        <v>112</v>
      </c>
      <c r="H53" s="16"/>
      <c r="I53" s="56">
        <f>(B53*Ponderadores!$I$18)+(C53*Ponderadores!$I$19)+(D53*Ponderadores!$I$20)+(E53*Ponderadores!$I$21)+(F53*Ponderadores!$I$22)+(G53*Ponderadores!$I$23)</f>
        <v>162.6505</v>
      </c>
      <c r="K53" s="56">
        <f t="shared" si="1"/>
        <v>106.80804817346652</v>
      </c>
    </row>
    <row r="54" spans="1:11" ht="9.75">
      <c r="A54" s="21">
        <v>38808</v>
      </c>
      <c r="B54" s="16">
        <v>200</v>
      </c>
      <c r="C54" s="16">
        <v>138.33</v>
      </c>
      <c r="D54" s="18">
        <v>193</v>
      </c>
      <c r="E54" s="16">
        <v>150</v>
      </c>
      <c r="F54" s="18">
        <v>109</v>
      </c>
      <c r="G54" s="63">
        <v>112</v>
      </c>
      <c r="H54" s="16"/>
      <c r="I54" s="56">
        <f>(B54*Ponderadores!$I$18)+(C54*Ponderadores!$I$19)+(D54*Ponderadores!$I$20)+(E54*Ponderadores!$I$21)+(F54*Ponderadores!$I$22)+(G54*Ponderadores!$I$23)</f>
        <v>161.49169999999998</v>
      </c>
      <c r="K54" s="56">
        <f t="shared" si="1"/>
        <v>106.04709652423448</v>
      </c>
    </row>
    <row r="55" spans="1:11" ht="9.75">
      <c r="A55" s="21">
        <v>38838</v>
      </c>
      <c r="B55" s="16">
        <v>209</v>
      </c>
      <c r="C55" s="16">
        <v>143.75</v>
      </c>
      <c r="D55" s="18">
        <v>193</v>
      </c>
      <c r="E55" s="16">
        <v>150</v>
      </c>
      <c r="F55" s="18">
        <v>109</v>
      </c>
      <c r="G55" s="63">
        <v>110</v>
      </c>
      <c r="H55" s="16"/>
      <c r="I55" s="56">
        <f>(B55*Ponderadores!$I$18)+(C55*Ponderadores!$I$19)+(D55*Ponderadores!$I$20)+(E55*Ponderadores!$I$21)+(F55*Ponderadores!$I$22)+(G55*Ponderadores!$I$23)</f>
        <v>165.23950000000002</v>
      </c>
      <c r="K55" s="56">
        <f t="shared" si="1"/>
        <v>108.50817228449664</v>
      </c>
    </row>
    <row r="56" spans="1:11" ht="9.75">
      <c r="A56" s="21">
        <v>38869</v>
      </c>
      <c r="B56" s="16">
        <v>208</v>
      </c>
      <c r="C56" s="16">
        <v>149</v>
      </c>
      <c r="D56" s="18">
        <v>206</v>
      </c>
      <c r="E56" s="16">
        <v>150</v>
      </c>
      <c r="F56" s="18">
        <v>109</v>
      </c>
      <c r="G56" s="63">
        <v>118.75</v>
      </c>
      <c r="H56" s="16"/>
      <c r="I56" s="56">
        <f>(B56*Ponderadores!$I$18)+(C56*Ponderadores!$I$19)+(D56*Ponderadores!$I$20)+(E56*Ponderadores!$I$21)+(F56*Ponderadores!$I$22)+(G56*Ponderadores!$I$23)</f>
        <v>167.2415</v>
      </c>
      <c r="K56" s="56">
        <f t="shared" si="1"/>
        <v>109.82282986282121</v>
      </c>
    </row>
    <row r="57" spans="1:11" ht="9.75">
      <c r="A57" s="21">
        <v>38899</v>
      </c>
      <c r="B57" s="16">
        <v>205</v>
      </c>
      <c r="C57" s="16">
        <v>146</v>
      </c>
      <c r="D57" s="18">
        <v>197</v>
      </c>
      <c r="E57" s="16">
        <v>150</v>
      </c>
      <c r="F57" s="18">
        <v>109</v>
      </c>
      <c r="G57" s="63">
        <v>128.75</v>
      </c>
      <c r="H57" s="16"/>
      <c r="I57" s="56">
        <f>(B57*Ponderadores!$I$18)+(C57*Ponderadores!$I$19)+(D57*Ponderadores!$I$20)+(E57*Ponderadores!$I$21)+(F57*Ponderadores!$I$22)+(G57*Ponderadores!$I$23)</f>
        <v>167.1655</v>
      </c>
      <c r="K57" s="56">
        <f t="shared" si="1"/>
        <v>109.77292278192576</v>
      </c>
    </row>
    <row r="58" spans="1:11" ht="9.75">
      <c r="A58" s="21">
        <v>38930</v>
      </c>
      <c r="B58" s="16">
        <v>205</v>
      </c>
      <c r="C58" s="18">
        <v>144</v>
      </c>
      <c r="D58" s="18">
        <v>197</v>
      </c>
      <c r="E58" s="16">
        <v>150</v>
      </c>
      <c r="F58" s="18">
        <v>109</v>
      </c>
      <c r="G58" s="63">
        <v>130</v>
      </c>
      <c r="H58" s="16"/>
      <c r="I58" s="56">
        <f>(B58*Ponderadores!$I$18)+(C58*Ponderadores!$I$19)+(D58*Ponderadores!$I$20)+(E58*Ponderadores!$I$21)+(F58*Ponderadores!$I$22)+(G58*Ponderadores!$I$23)</f>
        <v>167.19799999999998</v>
      </c>
      <c r="K58" s="56">
        <f t="shared" si="1"/>
        <v>109.79426462572974</v>
      </c>
    </row>
    <row r="59" spans="1:11" ht="9.75">
      <c r="A59" s="21">
        <v>38961</v>
      </c>
      <c r="B59" s="16">
        <v>205</v>
      </c>
      <c r="C59" s="18">
        <v>140</v>
      </c>
      <c r="D59" s="18">
        <v>197</v>
      </c>
      <c r="E59" s="16">
        <v>150</v>
      </c>
      <c r="F59" s="18">
        <v>109</v>
      </c>
      <c r="G59" s="63">
        <v>130</v>
      </c>
      <c r="H59" s="16"/>
      <c r="I59" s="56">
        <f>(B59*Ponderadores!$I$18)+(C59*Ponderadores!$I$19)+(D59*Ponderadores!$I$20)+(E59*Ponderadores!$I$21)+(F59*Ponderadores!$I$22)+(G59*Ponderadores!$I$23)</f>
        <v>166.838</v>
      </c>
      <c r="K59" s="56">
        <f t="shared" si="1"/>
        <v>109.55786266359344</v>
      </c>
    </row>
    <row r="60" spans="1:11" ht="9.75">
      <c r="A60" s="21">
        <v>38991</v>
      </c>
      <c r="B60" s="16">
        <v>212</v>
      </c>
      <c r="C60" s="18">
        <v>150</v>
      </c>
      <c r="D60" s="18">
        <v>197</v>
      </c>
      <c r="E60" s="16">
        <v>150</v>
      </c>
      <c r="F60" s="18">
        <v>109</v>
      </c>
      <c r="G60" s="63">
        <v>130</v>
      </c>
      <c r="H60" s="16"/>
      <c r="I60" s="56">
        <f>(B60*Ponderadores!$I$18)+(C60*Ponderadores!$I$19)+(D60*Ponderadores!$I$20)+(E60*Ponderadores!$I$21)+(F60*Ponderadores!$I$22)+(G60*Ponderadores!$I$23)</f>
        <v>170.538</v>
      </c>
      <c r="K60" s="56">
        <f t="shared" si="1"/>
        <v>111.98754949666085</v>
      </c>
    </row>
    <row r="61" spans="1:11" ht="9.75">
      <c r="A61" s="21">
        <v>39022</v>
      </c>
      <c r="B61" s="16">
        <v>235</v>
      </c>
      <c r="C61" s="18">
        <v>196</v>
      </c>
      <c r="D61" s="18">
        <v>197</v>
      </c>
      <c r="E61" s="16">
        <v>150</v>
      </c>
      <c r="F61" s="18">
        <v>109</v>
      </c>
      <c r="G61" s="63">
        <v>130</v>
      </c>
      <c r="H61" s="16"/>
      <c r="I61" s="56">
        <f>(B61*Ponderadores!$I$18)+(C61*Ponderadores!$I$19)+(D61*Ponderadores!$I$20)+(E61*Ponderadores!$I$21)+(F61*Ponderadores!$I$22)+(G61*Ponderadores!$I$23)</f>
        <v>183.878</v>
      </c>
      <c r="K61" s="56">
        <f t="shared" si="1"/>
        <v>120.74755553804431</v>
      </c>
    </row>
    <row r="62" spans="1:11" ht="9.75">
      <c r="A62" s="21">
        <v>39052</v>
      </c>
      <c r="B62" s="16">
        <v>240</v>
      </c>
      <c r="C62" s="18">
        <v>210</v>
      </c>
      <c r="D62" s="18">
        <v>197</v>
      </c>
      <c r="E62" s="16">
        <v>150</v>
      </c>
      <c r="F62" s="18">
        <v>109</v>
      </c>
      <c r="G62" s="63">
        <v>130</v>
      </c>
      <c r="H62" s="16"/>
      <c r="I62" s="56">
        <f>(B62*Ponderadores!$I$18)+(C62*Ponderadores!$I$19)+(D62*Ponderadores!$I$20)+(E62*Ponderadores!$I$21)+(F62*Ponderadores!$I$22)+(G62*Ponderadores!$I$23)</f>
        <v>187.138</v>
      </c>
      <c r="K62" s="56">
        <f t="shared" si="1"/>
        <v>122.88830663961178</v>
      </c>
    </row>
    <row r="63" spans="1:11" ht="9.75">
      <c r="A63" s="21">
        <v>39083</v>
      </c>
      <c r="B63" s="16">
        <v>243</v>
      </c>
      <c r="C63" s="18">
        <v>188</v>
      </c>
      <c r="D63" s="18">
        <v>197</v>
      </c>
      <c r="E63" s="18">
        <v>180</v>
      </c>
      <c r="F63" s="18">
        <v>150</v>
      </c>
      <c r="G63" s="63">
        <v>130</v>
      </c>
      <c r="H63" s="16"/>
      <c r="I63" s="56">
        <f>(B63*Ponderadores!$I$18)+(C63*Ponderadores!$I$19)+(D63*Ponderadores!$I$20)+(E63*Ponderadores!$I$21)+(F63*Ponderadores!$I$22)+(G63*Ponderadores!$I$23)</f>
        <v>196.198</v>
      </c>
      <c r="K63" s="56">
        <f t="shared" si="1"/>
        <v>128.83775602004164</v>
      </c>
    </row>
    <row r="64" spans="1:11" ht="9.75">
      <c r="A64" s="21">
        <v>39114</v>
      </c>
      <c r="B64" s="16">
        <v>251</v>
      </c>
      <c r="C64" s="18">
        <v>170</v>
      </c>
      <c r="D64" s="18">
        <v>197</v>
      </c>
      <c r="E64" s="18">
        <v>185</v>
      </c>
      <c r="F64" s="18">
        <v>140</v>
      </c>
      <c r="G64" s="63">
        <v>120</v>
      </c>
      <c r="H64" s="16"/>
      <c r="I64" s="56">
        <f>(B64*Ponderadores!$I$18)+(C64*Ponderadores!$I$19)+(D64*Ponderadores!$I$20)+(E64*Ponderadores!$I$21)+(F64*Ponderadores!$I$22)+(G64*Ponderadores!$I$23)</f>
        <v>196.708</v>
      </c>
      <c r="K64" s="56">
        <f t="shared" si="1"/>
        <v>129.1726587997347</v>
      </c>
    </row>
    <row r="65" spans="1:11" ht="9.75">
      <c r="A65" s="21">
        <v>39142</v>
      </c>
      <c r="B65" s="16">
        <v>258.8</v>
      </c>
      <c r="C65" s="18">
        <v>166</v>
      </c>
      <c r="D65" s="18">
        <v>197</v>
      </c>
      <c r="E65" s="18">
        <v>185</v>
      </c>
      <c r="F65" s="18">
        <v>140</v>
      </c>
      <c r="G65" s="63">
        <v>112.5</v>
      </c>
      <c r="H65" s="16"/>
      <c r="I65" s="56">
        <f>(B65*Ponderadores!$I$18)+(C65*Ponderadores!$I$19)+(D65*Ponderadores!$I$20)+(E65*Ponderadores!$I$21)+(F65*Ponderadores!$I$22)+(G65*Ponderadores!$I$23)</f>
        <v>198.193</v>
      </c>
      <c r="K65" s="56">
        <f t="shared" si="1"/>
        <v>130.14781689354692</v>
      </c>
    </row>
    <row r="66" spans="1:11" ht="9.75">
      <c r="A66" s="21">
        <v>39173</v>
      </c>
      <c r="B66" s="16">
        <v>251.7</v>
      </c>
      <c r="C66" s="18">
        <v>165</v>
      </c>
      <c r="D66" s="18">
        <v>248.3</v>
      </c>
      <c r="E66" s="18">
        <v>201.7</v>
      </c>
      <c r="F66" s="18">
        <v>140</v>
      </c>
      <c r="G66" s="63">
        <v>110</v>
      </c>
      <c r="H66" s="16"/>
      <c r="I66" s="56">
        <f>(B66*Ponderadores!$I$18)+(C66*Ponderadores!$I$19)+(D66*Ponderadores!$I$20)+(E66*Ponderadores!$I$21)+(F66*Ponderadores!$I$22)+(G66*Ponderadores!$I$23)</f>
        <v>200.6904</v>
      </c>
      <c r="K66" s="56">
        <f t="shared" si="1"/>
        <v>131.78778983865567</v>
      </c>
    </row>
    <row r="67" spans="1:11" ht="9.75">
      <c r="A67" s="21">
        <v>39203</v>
      </c>
      <c r="B67" s="16">
        <v>262.5</v>
      </c>
      <c r="C67" s="18">
        <v>166.3</v>
      </c>
      <c r="D67" s="18">
        <v>258.8</v>
      </c>
      <c r="E67" s="18">
        <v>216.3</v>
      </c>
      <c r="F67" s="18">
        <v>140</v>
      </c>
      <c r="G67" s="63">
        <v>110</v>
      </c>
      <c r="H67" s="16"/>
      <c r="I67" s="56">
        <f>(B67*Ponderadores!$I$18)+(C67*Ponderadores!$I$19)+(D67*Ponderadores!$I$20)+(E67*Ponderadores!$I$21)+(F67*Ponderadores!$I$22)+(G67*Ponderadores!$I$23)</f>
        <v>209.07600000000002</v>
      </c>
      <c r="K67" s="56">
        <f t="shared" si="1"/>
        <v>137.29437954335023</v>
      </c>
    </row>
    <row r="68" spans="1:11" ht="9.75">
      <c r="A68" s="21">
        <v>39234</v>
      </c>
      <c r="B68" s="18">
        <v>276</v>
      </c>
      <c r="C68" s="18">
        <v>184</v>
      </c>
      <c r="D68" s="18">
        <v>278</v>
      </c>
      <c r="E68" s="18">
        <v>247</v>
      </c>
      <c r="F68" s="18">
        <v>140</v>
      </c>
      <c r="G68" s="64">
        <v>116</v>
      </c>
      <c r="H68" s="16"/>
      <c r="I68" s="56">
        <f>(B68*Ponderadores!$I$18)+(C68*Ponderadores!$I$19)+(D68*Ponderadores!$I$20)+(E68*Ponderadores!$I$21)+(F68*Ponderadores!$I$22)+(G68*Ponderadores!$I$23)</f>
        <v>225.294</v>
      </c>
      <c r="K68" s="56">
        <f t="shared" si="1"/>
        <v>147.9442879375899</v>
      </c>
    </row>
    <row r="69" spans="1:11" ht="9.75">
      <c r="A69" s="21">
        <v>39264</v>
      </c>
      <c r="B69" s="18">
        <v>291.3</v>
      </c>
      <c r="C69" s="18">
        <v>181.3</v>
      </c>
      <c r="D69" s="18">
        <v>310</v>
      </c>
      <c r="E69" s="18">
        <v>281.3</v>
      </c>
      <c r="F69" s="18">
        <v>140</v>
      </c>
      <c r="G69" s="64">
        <v>128.8</v>
      </c>
      <c r="I69" s="56">
        <f>(B69*Ponderadores!$I$18)+(C69*Ponderadores!$I$19)+(D69*Ponderadores!$I$20)+(E69*Ponderadores!$I$21)+(F69*Ponderadores!$I$22)+(G69*Ponderadores!$I$23)</f>
        <v>242.8728</v>
      </c>
      <c r="K69" s="56">
        <f t="shared" si="1"/>
        <v>159.48779574870474</v>
      </c>
    </row>
    <row r="70" spans="1:11" ht="9.75">
      <c r="A70" s="21">
        <v>39295</v>
      </c>
      <c r="B70" s="18">
        <v>298</v>
      </c>
      <c r="C70" s="18">
        <v>183</v>
      </c>
      <c r="D70" s="18">
        <v>316</v>
      </c>
      <c r="E70" s="18">
        <v>307</v>
      </c>
      <c r="F70" s="18">
        <v>140</v>
      </c>
      <c r="G70" s="64">
        <v>139</v>
      </c>
      <c r="I70" s="56">
        <f>(B70*Ponderadores!$I$18)+(C70*Ponderadores!$I$19)+(D70*Ponderadores!$I$20)+(E70*Ponderadores!$I$21)+(F70*Ponderadores!$I$22)+(G70*Ponderadores!$I$23)</f>
        <v>253.96600000000004</v>
      </c>
      <c r="K70" s="56">
        <f t="shared" si="1"/>
        <v>166.772390877511</v>
      </c>
    </row>
    <row r="71" spans="1:11" ht="9.75">
      <c r="A71" s="21">
        <v>39326</v>
      </c>
      <c r="B71" s="18">
        <v>311.3</v>
      </c>
      <c r="C71" s="18">
        <v>195</v>
      </c>
      <c r="D71" s="18">
        <v>353</v>
      </c>
      <c r="E71" s="18">
        <v>337.5</v>
      </c>
      <c r="F71" s="18">
        <v>140</v>
      </c>
      <c r="G71" s="64">
        <v>145</v>
      </c>
      <c r="I71" s="56">
        <f>(B71*Ponderadores!$I$18)+(C71*Ponderadores!$I$19)+(D71*Ponderadores!$I$20)+(E71*Ponderadores!$I$21)+(F71*Ponderadores!$I$22)+(G71*Ponderadores!$I$23)</f>
        <v>270.14700000000005</v>
      </c>
      <c r="K71" s="56">
        <f t="shared" si="1"/>
        <v>177.39800240341998</v>
      </c>
    </row>
    <row r="72" spans="1:11" ht="9.75">
      <c r="A72" s="21">
        <v>39356</v>
      </c>
      <c r="B72" s="18">
        <v>325</v>
      </c>
      <c r="C72" s="18">
        <v>210</v>
      </c>
      <c r="D72" s="18">
        <v>375</v>
      </c>
      <c r="E72" s="18">
        <v>340</v>
      </c>
      <c r="F72" s="18">
        <v>140</v>
      </c>
      <c r="G72" s="64">
        <v>150</v>
      </c>
      <c r="I72" s="56">
        <f>(B72*Ponderadores!$I$18)+(C72*Ponderadores!$I$19)+(D72*Ponderadores!$I$20)+(E72*Ponderadores!$I$21)+(F72*Ponderadores!$I$22)+(G72*Ponderadores!$I$23)</f>
        <v>279.19000000000005</v>
      </c>
      <c r="K72" s="56">
        <f t="shared" si="1"/>
        <v>183.3362883578601</v>
      </c>
    </row>
    <row r="73" spans="1:11" ht="9.75">
      <c r="A73" s="21">
        <v>39387</v>
      </c>
      <c r="B73" s="18">
        <v>343</v>
      </c>
      <c r="C73" s="18">
        <v>202</v>
      </c>
      <c r="D73" s="18">
        <v>386</v>
      </c>
      <c r="E73" s="18">
        <v>286.7</v>
      </c>
      <c r="F73" s="18">
        <v>140</v>
      </c>
      <c r="G73" s="64">
        <v>150</v>
      </c>
      <c r="I73" s="56">
        <f>(B73*Ponderadores!$I$18)+(C73*Ponderadores!$I$19)+(D73*Ponderadores!$I$20)+(E73*Ponderadores!$I$21)+(F73*Ponderadores!$I$22)+(G73*Ponderadores!$I$23)</f>
        <v>272.9322</v>
      </c>
      <c r="K73" s="56">
        <f t="shared" si="1"/>
        <v>179.22696558381438</v>
      </c>
    </row>
    <row r="74" spans="1:11" ht="9.75">
      <c r="A74" s="21">
        <v>39417</v>
      </c>
      <c r="B74" s="18">
        <v>367.5</v>
      </c>
      <c r="C74" s="18">
        <v>200</v>
      </c>
      <c r="D74" s="18">
        <v>400</v>
      </c>
      <c r="E74" s="18">
        <v>295</v>
      </c>
      <c r="F74" s="18">
        <v>140</v>
      </c>
      <c r="G74" s="64">
        <v>150</v>
      </c>
      <c r="I74" s="56">
        <f>(B74*Ponderadores!$I$18)+(C74*Ponderadores!$I$19)+(D74*Ponderadores!$I$20)+(E74*Ponderadores!$I$21)+(F74*Ponderadores!$I$22)+(G74*Ponderadores!$I$23)</f>
        <v>285.07</v>
      </c>
      <c r="K74" s="56">
        <f t="shared" si="1"/>
        <v>187.19752040608606</v>
      </c>
    </row>
    <row r="75" spans="1:11" ht="9.75">
      <c r="A75" s="21">
        <v>39448</v>
      </c>
      <c r="B75" s="18">
        <v>418</v>
      </c>
      <c r="C75" s="18">
        <v>278</v>
      </c>
      <c r="D75" s="18">
        <v>400</v>
      </c>
      <c r="E75" s="18">
        <v>324</v>
      </c>
      <c r="F75" s="18">
        <v>140</v>
      </c>
      <c r="G75" s="64">
        <v>185</v>
      </c>
      <c r="I75" s="56">
        <f>(B75*Ponderadores!$I$18)+(C75*Ponderadores!$I$19)+(D75*Ponderadores!$I$20)+(E75*Ponderadores!$I$21)+(F75*Ponderadores!$I$22)+(G75*Ponderadores!$I$23)</f>
        <v>325.37399999999997</v>
      </c>
      <c r="K75" s="56">
        <f t="shared" si="1"/>
        <v>213.6640334114773</v>
      </c>
    </row>
    <row r="76" spans="1:11" ht="9.75">
      <c r="A76" s="21">
        <v>39479</v>
      </c>
      <c r="B76" s="18">
        <v>468</v>
      </c>
      <c r="C76" s="18">
        <v>255</v>
      </c>
      <c r="D76" s="18">
        <v>465</v>
      </c>
      <c r="E76" s="18">
        <v>359</v>
      </c>
      <c r="F76" s="18">
        <v>140</v>
      </c>
      <c r="G76" s="64">
        <v>185</v>
      </c>
      <c r="I76" s="56">
        <f>(B76*Ponderadores!$I$18)+(C76*Ponderadores!$I$19)+(D76*Ponderadores!$I$20)+(E76*Ponderadores!$I$21)+(F76*Ponderadores!$I$22)+(G76*Ponderadores!$I$23)</f>
        <v>354.12399999999997</v>
      </c>
      <c r="K76" s="56">
        <f t="shared" si="1"/>
        <v>232.5433567765279</v>
      </c>
    </row>
    <row r="77" spans="1:11" ht="9.75">
      <c r="A77" s="21">
        <v>39508</v>
      </c>
      <c r="B77" s="18">
        <v>478</v>
      </c>
      <c r="C77" s="18">
        <v>240</v>
      </c>
      <c r="D77" s="18">
        <v>593</v>
      </c>
      <c r="E77" s="18">
        <v>403</v>
      </c>
      <c r="F77" s="18">
        <v>140</v>
      </c>
      <c r="G77" s="64">
        <v>180</v>
      </c>
      <c r="I77" s="56">
        <f>(B77*Ponderadores!$I$18)+(C77*Ponderadores!$I$19)+(D77*Ponderadores!$I$20)+(E77*Ponderadores!$I$21)+(F77*Ponderadores!$I$22)+(G77*Ponderadores!$I$23)</f>
        <v>371.1</v>
      </c>
      <c r="K77" s="56">
        <f t="shared" si="1"/>
        <v>243.69102263548788</v>
      </c>
    </row>
    <row r="78" spans="1:11" ht="9.75">
      <c r="A78" s="21">
        <v>39539</v>
      </c>
      <c r="B78" s="18">
        <v>460</v>
      </c>
      <c r="C78" s="18">
        <v>244</v>
      </c>
      <c r="D78" s="18">
        <v>600</v>
      </c>
      <c r="E78" s="18">
        <v>435</v>
      </c>
      <c r="F78" s="18">
        <v>140</v>
      </c>
      <c r="G78" s="64">
        <v>181</v>
      </c>
      <c r="I78" s="56">
        <f>(B78*Ponderadores!$I$18)+(C78*Ponderadores!$I$19)+(D78*Ponderadores!$I$20)+(E78*Ponderadores!$I$21)+(F78*Ponderadores!$I$22)+(G78*Ponderadores!$I$23)</f>
        <v>372.53999999999996</v>
      </c>
      <c r="K78" s="56">
        <f t="shared" si="1"/>
        <v>244.63663048403305</v>
      </c>
    </row>
    <row r="79" spans="1:11" ht="9.75">
      <c r="A79" s="21">
        <v>39569</v>
      </c>
      <c r="B79" s="18">
        <v>441</v>
      </c>
      <c r="C79" s="18">
        <v>244</v>
      </c>
      <c r="D79" s="18">
        <v>600</v>
      </c>
      <c r="E79" s="18">
        <v>435</v>
      </c>
      <c r="F79" s="18">
        <v>140</v>
      </c>
      <c r="G79" s="64">
        <v>204</v>
      </c>
      <c r="I79" s="56">
        <f>(B79*Ponderadores!$I$18)+(C79*Ponderadores!$I$19)+(D79*Ponderadores!$I$20)+(E79*Ponderadores!$I$21)+(F79*Ponderadores!$I$22)+(G79*Ponderadores!$I$23)</f>
        <v>368.85</v>
      </c>
      <c r="K79" s="56">
        <f t="shared" si="1"/>
        <v>242.2135103721361</v>
      </c>
    </row>
    <row r="80" spans="1:11" ht="9.75">
      <c r="A80" s="21">
        <v>39600</v>
      </c>
      <c r="B80" s="18">
        <v>510</v>
      </c>
      <c r="C80" s="18">
        <v>244</v>
      </c>
      <c r="D80" s="18">
        <v>600</v>
      </c>
      <c r="E80" s="18">
        <v>435</v>
      </c>
      <c r="F80" s="18">
        <v>140</v>
      </c>
      <c r="G80" s="64">
        <v>250</v>
      </c>
      <c r="I80" s="56">
        <f>(B80*Ponderadores!$I$18)+(C80*Ponderadores!$I$19)+(D80*Ponderadores!$I$20)+(E80*Ponderadores!$I$21)+(F80*Ponderadores!$I$22)+(G80*Ponderadores!$I$23)</f>
        <v>404.27</v>
      </c>
      <c r="K80" s="56">
        <f t="shared" si="1"/>
        <v>265.47283675787844</v>
      </c>
    </row>
    <row r="81" spans="1:11" ht="9.75">
      <c r="A81" s="21">
        <v>39630</v>
      </c>
      <c r="B81" s="18">
        <v>518</v>
      </c>
      <c r="C81" s="18">
        <v>244</v>
      </c>
      <c r="D81" s="18">
        <v>600</v>
      </c>
      <c r="E81" s="18">
        <v>435</v>
      </c>
      <c r="F81" s="18">
        <v>140</v>
      </c>
      <c r="G81" s="64">
        <v>273</v>
      </c>
      <c r="I81" s="56">
        <f>(B81*Ponderadores!$I$18)+(C81*Ponderadores!$I$19)+(D81*Ponderadores!$I$20)+(E81*Ponderadores!$I$21)+(F81*Ponderadores!$I$22)+(G81*Ponderadores!$I$23)</f>
        <v>411.38000000000005</v>
      </c>
      <c r="K81" s="56">
        <f t="shared" si="1"/>
        <v>270.14177551007015</v>
      </c>
    </row>
    <row r="82" spans="1:11" ht="9.75">
      <c r="A82" s="21">
        <v>39661</v>
      </c>
      <c r="B82" s="18">
        <v>444</v>
      </c>
      <c r="C82" s="18">
        <v>244</v>
      </c>
      <c r="D82" s="18">
        <v>600</v>
      </c>
      <c r="E82" s="18">
        <v>285</v>
      </c>
      <c r="F82" s="18">
        <v>140</v>
      </c>
      <c r="G82" s="64">
        <v>234</v>
      </c>
      <c r="I82" s="56">
        <f>(B82*Ponderadores!$I$18)+(C82*Ponderadores!$I$19)+(D82*Ponderadores!$I$20)+(E82*Ponderadores!$I$21)+(F82*Ponderadores!$I$22)+(G82*Ponderadores!$I$23)</f>
        <v>338.25</v>
      </c>
      <c r="K82" s="56">
        <f t="shared" si="1"/>
        <v>222.1193435905518</v>
      </c>
    </row>
    <row r="83" spans="1:11" ht="9.75">
      <c r="A83" s="21">
        <v>39692</v>
      </c>
      <c r="B83" s="18">
        <v>450</v>
      </c>
      <c r="C83" s="18">
        <v>244</v>
      </c>
      <c r="D83" s="18">
        <v>600</v>
      </c>
      <c r="E83" s="18">
        <v>277.5</v>
      </c>
      <c r="F83" s="18">
        <v>140</v>
      </c>
      <c r="G83" s="64">
        <v>220</v>
      </c>
      <c r="I83" s="56">
        <f>(B83*Ponderadores!$I$18)+(C83*Ponderadores!$I$19)+(D83*Ponderadores!$I$20)+(E83*Ponderadores!$I$21)+(F83*Ponderadores!$I$22)+(G83*Ponderadores!$I$23)</f>
        <v>336.42499999999995</v>
      </c>
      <c r="K83" s="56">
        <f t="shared" si="1"/>
        <v>220.92091697694423</v>
      </c>
    </row>
    <row r="84" spans="1:11" ht="9.75">
      <c r="A84" s="21">
        <v>39722</v>
      </c>
      <c r="B84" s="18">
        <v>450</v>
      </c>
      <c r="C84" s="18">
        <v>244</v>
      </c>
      <c r="D84" s="18">
        <v>600</v>
      </c>
      <c r="E84" s="18">
        <v>277.5</v>
      </c>
      <c r="F84" s="18">
        <v>140</v>
      </c>
      <c r="G84" s="64">
        <v>202.5</v>
      </c>
      <c r="I84" s="56">
        <f>(B84*Ponderadores!$I$18)+(C84*Ponderadores!$I$19)+(D84*Ponderadores!$I$20)+(E84*Ponderadores!$I$21)+(F84*Ponderadores!$I$22)+(G84*Ponderadores!$I$23)</f>
        <v>333.45</v>
      </c>
      <c r="K84" s="56">
        <f t="shared" si="1"/>
        <v>218.96731742873467</v>
      </c>
    </row>
    <row r="85" spans="1:11" ht="9.75">
      <c r="A85" s="21">
        <v>39753</v>
      </c>
      <c r="B85" s="18">
        <v>450</v>
      </c>
      <c r="C85" s="18">
        <v>244</v>
      </c>
      <c r="D85" s="18">
        <v>600</v>
      </c>
      <c r="E85" s="18">
        <v>277.5</v>
      </c>
      <c r="F85" s="18">
        <v>140</v>
      </c>
      <c r="G85" s="64">
        <v>150</v>
      </c>
      <c r="I85" s="56">
        <f>(B85*Ponderadores!$I$18)+(C85*Ponderadores!$I$19)+(D85*Ponderadores!$I$20)+(E85*Ponderadores!$I$21)+(F85*Ponderadores!$I$22)+(G85*Ponderadores!$I$23)</f>
        <v>324.525</v>
      </c>
      <c r="K85" s="56">
        <f t="shared" si="1"/>
        <v>213.1065187841059</v>
      </c>
    </row>
    <row r="86" spans="1:11" ht="9.75">
      <c r="A86" s="21">
        <v>39783</v>
      </c>
      <c r="B86" s="18">
        <v>280</v>
      </c>
      <c r="C86" s="18">
        <v>230</v>
      </c>
      <c r="D86" s="18">
        <v>600</v>
      </c>
      <c r="E86" s="18">
        <v>147</v>
      </c>
      <c r="F86" s="18">
        <v>120</v>
      </c>
      <c r="G86" s="64">
        <v>140</v>
      </c>
      <c r="I86" s="56">
        <f>(B86*Ponderadores!$I$18)+(C86*Ponderadores!$I$19)+(D86*Ponderadores!$I$20)+(E86*Ponderadores!$I$21)+(F86*Ponderadores!$I$22)+(G86*Ponderadores!$I$23)</f>
        <v>220.262</v>
      </c>
      <c r="K86" s="56">
        <f t="shared" si="1"/>
        <v>144.63991384461826</v>
      </c>
    </row>
    <row r="87" spans="1:11" ht="9.75">
      <c r="A87" s="21">
        <v>39814</v>
      </c>
      <c r="B87" s="18">
        <v>321.3</v>
      </c>
      <c r="C87" s="18">
        <v>220.63</v>
      </c>
      <c r="D87" s="18">
        <v>600</v>
      </c>
      <c r="E87" s="18">
        <v>175.6</v>
      </c>
      <c r="F87" s="18">
        <v>142.5</v>
      </c>
      <c r="G87" s="64">
        <v>150</v>
      </c>
      <c r="I87" s="56">
        <f>(B87*Ponderadores!$I$18)+(C87*Ponderadores!$I$19)+(D87*Ponderadores!$I$20)+(E87*Ponderadores!$I$21)+(F87*Ponderadores!$I$22)+(G87*Ponderadores!$I$23)</f>
        <v>246.0243</v>
      </c>
      <c r="K87" s="56">
        <f t="shared" si="1"/>
        <v>161.5572979255728</v>
      </c>
    </row>
    <row r="88" spans="1:11" ht="9.75">
      <c r="A88" s="21">
        <v>39845</v>
      </c>
      <c r="B88" s="18">
        <v>328.33</v>
      </c>
      <c r="C88" s="18">
        <v>224.17</v>
      </c>
      <c r="D88" s="18">
        <v>300</v>
      </c>
      <c r="E88" s="18">
        <v>200</v>
      </c>
      <c r="F88" s="18">
        <v>170</v>
      </c>
      <c r="G88" s="64">
        <v>195</v>
      </c>
      <c r="I88" s="56">
        <f>(B88*Ponderadores!$I$18)+(C88*Ponderadores!$I$19)+(D88*Ponderadores!$I$20)+(E88*Ponderadores!$I$21)+(F88*Ponderadores!$I$22)+(G88*Ponderadores!$I$23)</f>
        <v>254.25729999999996</v>
      </c>
      <c r="K88" s="56">
        <f t="shared" si="1"/>
        <v>166.9636794652062</v>
      </c>
    </row>
    <row r="89" spans="1:11" ht="9.75">
      <c r="A89" s="21">
        <v>39873</v>
      </c>
      <c r="B89" s="18">
        <v>334</v>
      </c>
      <c r="C89" s="18">
        <v>193.75</v>
      </c>
      <c r="D89" s="18">
        <v>275</v>
      </c>
      <c r="E89" s="18">
        <v>121</v>
      </c>
      <c r="F89" s="18">
        <v>170</v>
      </c>
      <c r="G89" s="64">
        <v>165</v>
      </c>
      <c r="I89" s="56">
        <f>(B89*Ponderadores!$I$18)+(C89*Ponderadores!$I$19)+(D89*Ponderadores!$I$20)+(E89*Ponderadores!$I$21)+(F89*Ponderadores!$I$22)+(G89*Ponderadores!$I$23)</f>
        <v>228.40349999999998</v>
      </c>
      <c r="K89" s="56">
        <f>+(I89*100)/$I$40</f>
        <v>149.98620988554205</v>
      </c>
    </row>
    <row r="90" spans="1:11" ht="9.75">
      <c r="A90" s="21">
        <v>39904</v>
      </c>
      <c r="B90" s="18">
        <v>366.75</v>
      </c>
      <c r="C90" s="18">
        <v>190</v>
      </c>
      <c r="D90" s="18">
        <v>290</v>
      </c>
      <c r="E90" s="18">
        <v>203</v>
      </c>
      <c r="F90" s="18">
        <v>160</v>
      </c>
      <c r="G90" s="64">
        <v>151.25</v>
      </c>
      <c r="I90" s="56">
        <f>(B90*Ponderadores!$I$18)+(C90*Ponderadores!$I$19)+(D90*Ponderadores!$I$20)+(E90*Ponderadores!$I$21)+(F90*Ponderadores!$I$22)+(G90*Ponderadores!$I$23)</f>
        <v>258.9105</v>
      </c>
      <c r="K90" s="56">
        <f>+(I90*100)/$I$40</f>
        <v>170.01930616024117</v>
      </c>
    </row>
    <row r="91" spans="1:11" ht="9.75">
      <c r="A91" s="21">
        <v>39934</v>
      </c>
      <c r="B91" s="18">
        <v>430</v>
      </c>
      <c r="C91" s="18">
        <v>195</v>
      </c>
      <c r="D91" s="18">
        <v>330</v>
      </c>
      <c r="E91" s="18">
        <v>229</v>
      </c>
      <c r="F91" s="18">
        <v>143</v>
      </c>
      <c r="G91" s="64">
        <v>131</v>
      </c>
      <c r="I91" s="56">
        <f>(B91*Ponderadores!$I$18)+(C91*Ponderadores!$I$19)+(D91*Ponderadores!$I$20)+(E91*Ponderadores!$I$21)+(F91*Ponderadores!$I$22)+(G91*Ponderadores!$I$23)</f>
        <v>287.95399999999995</v>
      </c>
      <c r="K91" s="56">
        <f>+(I91*100)/$I$40</f>
        <v>189.09136279164449</v>
      </c>
    </row>
    <row r="92" spans="1:11" ht="9.75">
      <c r="A92" s="21">
        <v>39965</v>
      </c>
      <c r="B92" s="18">
        <v>437</v>
      </c>
      <c r="C92" s="18">
        <v>208</v>
      </c>
      <c r="D92" s="18">
        <v>330</v>
      </c>
      <c r="E92" s="18">
        <v>263</v>
      </c>
      <c r="F92" s="18">
        <v>140</v>
      </c>
      <c r="G92" s="64">
        <v>130</v>
      </c>
      <c r="I92" s="56">
        <f>(B92*Ponderadores!$I$18)+(C92*Ponderadores!$I$19)+(D92*Ponderadores!$I$20)+(E92*Ponderadores!$I$21)+(F92*Ponderadores!$I$22)+(G92*Ponderadores!$I$23)</f>
        <v>299.938</v>
      </c>
      <c r="K92" s="56">
        <f>+(I92*100)/$I$40</f>
        <v>196.96092144231466</v>
      </c>
    </row>
    <row r="93" spans="1:11" ht="9.75">
      <c r="A93" s="21">
        <v>39995</v>
      </c>
      <c r="B93" s="18">
        <v>420</v>
      </c>
      <c r="C93" s="18">
        <v>192</v>
      </c>
      <c r="D93" s="18">
        <v>327</v>
      </c>
      <c r="E93" s="18">
        <v>258.5</v>
      </c>
      <c r="F93" s="18">
        <v>151</v>
      </c>
      <c r="G93" s="64">
        <v>126.5</v>
      </c>
      <c r="I93" s="56">
        <f>(B93*Ponderadores!$I$18)+(C93*Ponderadores!$I$19)+(D93*Ponderadores!$I$20)+(E93*Ponderadores!$I$21)+(F93*Ponderadores!$I$22)+(G93*Ponderadores!$I$23)</f>
        <v>290.554</v>
      </c>
      <c r="K93" s="56">
        <f>+(I93*100)/$I$40</f>
        <v>190.79871029596214</v>
      </c>
    </row>
    <row r="94" spans="1:11" ht="9.75">
      <c r="A94" s="21">
        <v>40026</v>
      </c>
      <c r="B94" s="18">
        <v>423.3333333333333</v>
      </c>
      <c r="C94" s="18">
        <v>181.66666666666666</v>
      </c>
      <c r="D94" s="18">
        <v>330</v>
      </c>
      <c r="E94" s="18">
        <v>253.33333333333334</v>
      </c>
      <c r="F94" s="18">
        <v>140</v>
      </c>
      <c r="G94" s="64">
        <v>123.33333333333333</v>
      </c>
      <c r="I94" s="56">
        <f>(B94*Ponderadores!$I$18)+(C94*Ponderadores!$I$19)+(D94*Ponderadores!$I$20)+(E94*Ponderadores!$I$21)+(F94*Ponderadores!$I$22)+(G94*Ponderadores!$I$23)</f>
        <v>288.59000000000003</v>
      </c>
      <c r="K94" s="56">
        <f aca="true" t="shared" si="2" ref="K94:K110">+(I94*100)/$I$40</f>
        <v>189.50900625808532</v>
      </c>
    </row>
    <row r="95" spans="1:11" ht="9.75">
      <c r="A95" s="21">
        <v>40057</v>
      </c>
      <c r="B95" s="18">
        <v>411.25</v>
      </c>
      <c r="C95" s="18">
        <v>157.5</v>
      </c>
      <c r="D95" s="18">
        <v>330</v>
      </c>
      <c r="E95" s="18">
        <v>253.33333333333334</v>
      </c>
      <c r="F95" s="18">
        <v>121.875</v>
      </c>
      <c r="G95" s="64">
        <v>101.25</v>
      </c>
      <c r="I95" s="56">
        <f>(B95*Ponderadores!$I$18)+(C95*Ponderadores!$I$19)+(D95*Ponderadores!$I$20)+(E95*Ponderadores!$I$21)+(F95*Ponderadores!$I$22)+(G95*Ponderadores!$I$23)</f>
        <v>276.74</v>
      </c>
      <c r="K95" s="56">
        <f t="shared" si="2"/>
        <v>181.72744167109923</v>
      </c>
    </row>
    <row r="96" spans="1:11" ht="9.75">
      <c r="A96" s="21">
        <v>40087</v>
      </c>
      <c r="B96" s="18">
        <v>415</v>
      </c>
      <c r="C96" s="18">
        <v>155.35714285714286</v>
      </c>
      <c r="D96" s="18">
        <v>330</v>
      </c>
      <c r="E96" s="18">
        <v>253.33333333333334</v>
      </c>
      <c r="F96" s="18">
        <v>110</v>
      </c>
      <c r="G96" s="64">
        <v>93.5</v>
      </c>
      <c r="I96" s="56">
        <f>(B96*Ponderadores!$I$18)+(C96*Ponderadores!$I$19)+(D96*Ponderadores!$I$20)+(E96*Ponderadores!$I$21)+(F96*Ponderadores!$I$22)+(G96*Ponderadores!$I$23)</f>
        <v>276.01714285714286</v>
      </c>
      <c r="K96" s="56">
        <f t="shared" si="2"/>
        <v>181.25276154077795</v>
      </c>
    </row>
    <row r="97" spans="1:11" ht="9.75">
      <c r="A97" s="21">
        <v>40118</v>
      </c>
      <c r="B97" s="18">
        <v>415</v>
      </c>
      <c r="C97" s="18">
        <v>173.125</v>
      </c>
      <c r="D97" s="18">
        <v>330</v>
      </c>
      <c r="E97" s="18">
        <v>253.33333333333334</v>
      </c>
      <c r="F97" s="18">
        <v>110.625</v>
      </c>
      <c r="G97" s="64">
        <v>107.5</v>
      </c>
      <c r="I97" s="56">
        <f>(B97*Ponderadores!$I$18)+(C97*Ponderadores!$I$19)+(D97*Ponderadores!$I$20)+(E97*Ponderadores!$I$21)+(F97*Ponderadores!$I$22)+(G97*Ponderadores!$I$23)</f>
        <v>280.03375</v>
      </c>
      <c r="K97" s="56">
        <f t="shared" si="2"/>
        <v>183.89035545661696</v>
      </c>
    </row>
    <row r="98" spans="1:11" ht="9.75">
      <c r="A98" s="21">
        <v>40148</v>
      </c>
      <c r="B98" s="18">
        <v>373.5</v>
      </c>
      <c r="C98" s="18">
        <v>183.2</v>
      </c>
      <c r="D98" s="18">
        <v>330</v>
      </c>
      <c r="E98" s="18">
        <v>205</v>
      </c>
      <c r="F98" s="18">
        <v>110</v>
      </c>
      <c r="G98" s="64">
        <v>112.5</v>
      </c>
      <c r="I98" s="56">
        <f>(B98*Ponderadores!$I$18)+(C98*Ponderadores!$I$19)+(D98*Ponderadores!$I$20)+(E98*Ponderadores!$I$21)+(F98*Ponderadores!$I$22)+(G98*Ponderadores!$I$23)</f>
        <v>253.263</v>
      </c>
      <c r="K98" s="56">
        <f t="shared" si="2"/>
        <v>166.31075037922815</v>
      </c>
    </row>
    <row r="99" spans="1:11" ht="9.75">
      <c r="A99" s="21">
        <v>40179</v>
      </c>
      <c r="B99" s="18">
        <v>342.5</v>
      </c>
      <c r="C99" s="18">
        <v>175.625</v>
      </c>
      <c r="D99" s="18">
        <v>330</v>
      </c>
      <c r="E99" s="18">
        <v>210</v>
      </c>
      <c r="F99" s="18">
        <v>120.625</v>
      </c>
      <c r="G99" s="64">
        <v>118.125</v>
      </c>
      <c r="I99" s="56">
        <f>(B99*Ponderadores!$I$18)+(C99*Ponderadores!$I$19)+(D99*Ponderadores!$I$20)+(E99*Ponderadores!$I$21)+(F99*Ponderadores!$I$22)+(G99*Ponderadores!$I$23)</f>
        <v>243.00500000000002</v>
      </c>
      <c r="K99" s="56">
        <f t="shared" si="2"/>
        <v>159.57460780257813</v>
      </c>
    </row>
    <row r="100" spans="1:11" ht="9.75">
      <c r="A100" s="21">
        <v>40210</v>
      </c>
      <c r="B100" s="18">
        <v>318.5</v>
      </c>
      <c r="C100" s="18">
        <v>160</v>
      </c>
      <c r="D100" s="18">
        <v>320</v>
      </c>
      <c r="E100" s="18">
        <v>206</v>
      </c>
      <c r="F100" s="18">
        <v>120</v>
      </c>
      <c r="G100" s="64">
        <v>120</v>
      </c>
      <c r="I100" s="56">
        <f>(B100*Ponderadores!$I$18)+(C100*Ponderadores!$I$19)+(D100*Ponderadores!$I$20)+(E100*Ponderadores!$I$21)+(F100*Ponderadores!$I$22)+(G100*Ponderadores!$I$23)</f>
        <v>230.956</v>
      </c>
      <c r="K100" s="56">
        <f t="shared" si="2"/>
        <v>151.66236546430002</v>
      </c>
    </row>
    <row r="101" spans="1:11" ht="9.75">
      <c r="A101" s="21">
        <v>40238</v>
      </c>
      <c r="B101" s="18">
        <v>322.875</v>
      </c>
      <c r="C101" s="18">
        <v>152.5</v>
      </c>
      <c r="D101" s="18">
        <v>320</v>
      </c>
      <c r="E101" s="18">
        <v>195</v>
      </c>
      <c r="F101" s="18">
        <v>115</v>
      </c>
      <c r="G101" s="64">
        <v>96.25</v>
      </c>
      <c r="I101" s="56">
        <f>(B101*Ponderadores!$I$18)+(C101*Ponderadores!$I$19)+(D101*Ponderadores!$I$20)+(E101*Ponderadores!$I$21)+(F101*Ponderadores!$I$22)+(G101*Ponderadores!$I$23)</f>
        <v>224.9875</v>
      </c>
      <c r="K101" s="56">
        <f t="shared" si="2"/>
        <v>147.74301793371552</v>
      </c>
    </row>
    <row r="102" spans="1:11" ht="9.75">
      <c r="A102" s="21">
        <v>40269</v>
      </c>
      <c r="B102" s="18">
        <v>337.5</v>
      </c>
      <c r="C102" s="18">
        <v>143.125</v>
      </c>
      <c r="D102" s="18">
        <v>320</v>
      </c>
      <c r="E102" s="18">
        <v>195</v>
      </c>
      <c r="F102" s="18">
        <v>105</v>
      </c>
      <c r="G102" s="64">
        <v>95.05</v>
      </c>
      <c r="I102" s="56">
        <f>(B102*Ponderadores!$I$18)+(C102*Ponderadores!$I$19)+(D102*Ponderadores!$I$20)+(E102*Ponderadores!$I$21)+(F102*Ponderadores!$I$22)+(G102*Ponderadores!$I$23)</f>
        <v>229.18975</v>
      </c>
      <c r="K102" s="56">
        <f t="shared" si="2"/>
        <v>150.50251833756886</v>
      </c>
    </row>
    <row r="103" spans="1:11" ht="9.75">
      <c r="A103" s="21">
        <v>40299</v>
      </c>
      <c r="B103" s="18">
        <v>322.5</v>
      </c>
      <c r="C103" s="18">
        <v>156.25</v>
      </c>
      <c r="D103" s="18">
        <v>320</v>
      </c>
      <c r="E103" s="18">
        <v>195</v>
      </c>
      <c r="F103" s="18">
        <v>105</v>
      </c>
      <c r="G103" s="64">
        <v>102.5</v>
      </c>
      <c r="I103" s="56">
        <f>(B103*Ponderadores!$I$18)+(C103*Ponderadores!$I$19)+(D103*Ponderadores!$I$20)+(E103*Ponderadores!$I$21)+(F103*Ponderadores!$I$22)+(G103*Ponderadores!$I$23)</f>
        <v>225.63750000000002</v>
      </c>
      <c r="K103" s="56">
        <f t="shared" si="2"/>
        <v>148.16985480979494</v>
      </c>
    </row>
    <row r="104" spans="1:11" ht="9.75">
      <c r="A104" s="21">
        <v>40330</v>
      </c>
      <c r="B104" s="18">
        <v>323.5</v>
      </c>
      <c r="C104" s="18">
        <v>176.25</v>
      </c>
      <c r="D104" s="18">
        <v>320</v>
      </c>
      <c r="E104" s="18">
        <v>175</v>
      </c>
      <c r="F104" s="18">
        <v>114.375</v>
      </c>
      <c r="G104" s="64">
        <v>123.75</v>
      </c>
      <c r="I104" s="56">
        <f>(B104*Ponderadores!$I$18)+(C104*Ponderadores!$I$19)+(D104*Ponderadores!$I$20)+(E104*Ponderadores!$I$21)+(F104*Ponderadores!$I$22)+(G104*Ponderadores!$I$23)</f>
        <v>227.0925</v>
      </c>
      <c r="K104" s="56">
        <f t="shared" si="2"/>
        <v>149.12531274009575</v>
      </c>
    </row>
    <row r="105" spans="1:11" ht="9.75">
      <c r="A105" s="21">
        <v>40360</v>
      </c>
      <c r="B105" s="18">
        <v>356</v>
      </c>
      <c r="C105" s="18">
        <v>208.5</v>
      </c>
      <c r="D105" s="18">
        <v>320</v>
      </c>
      <c r="E105" s="18">
        <v>179</v>
      </c>
      <c r="F105" s="18">
        <v>130</v>
      </c>
      <c r="G105" s="64">
        <v>142.5</v>
      </c>
      <c r="I105" s="56">
        <f>(B105*Ponderadores!$I$18)+(C105*Ponderadores!$I$19)+(D105*Ponderadores!$I$20)+(E105*Ponderadores!$I$21)+(F105*Ponderadores!$I$22)+(G105*Ponderadores!$I$23)</f>
        <v>248.104</v>
      </c>
      <c r="K105" s="56">
        <f t="shared" si="2"/>
        <v>162.9229789273918</v>
      </c>
    </row>
    <row r="106" spans="1:11" ht="9.75">
      <c r="A106" s="21">
        <v>40391</v>
      </c>
      <c r="B106" s="18">
        <v>362</v>
      </c>
      <c r="C106" s="18">
        <v>231.875</v>
      </c>
      <c r="D106" s="18">
        <v>320</v>
      </c>
      <c r="E106" s="18">
        <v>231</v>
      </c>
      <c r="F106" s="18">
        <v>146.25</v>
      </c>
      <c r="G106" s="64">
        <v>155.625</v>
      </c>
      <c r="I106" s="56">
        <f>(B106*Ponderadores!$I$18)+(C106*Ponderadores!$I$19)+(D106*Ponderadores!$I$20)+(E106*Ponderadores!$I$21)+(F106*Ponderadores!$I$22)+(G106*Ponderadores!$I$23)</f>
        <v>268.606</v>
      </c>
      <c r="K106" s="56">
        <f t="shared" si="2"/>
        <v>176.38607067105323</v>
      </c>
    </row>
    <row r="107" spans="1:11" ht="9.75">
      <c r="A107" s="21">
        <v>40422</v>
      </c>
      <c r="B107" s="18">
        <v>397</v>
      </c>
      <c r="C107" s="18">
        <v>236.8</v>
      </c>
      <c r="D107" s="18">
        <v>320</v>
      </c>
      <c r="E107" s="18">
        <v>256.5</v>
      </c>
      <c r="F107" s="18">
        <v>161</v>
      </c>
      <c r="G107" s="64">
        <v>177.5</v>
      </c>
      <c r="I107" s="56">
        <f>(B107*Ponderadores!$I$18)+(C107*Ponderadores!$I$19)+(D107*Ponderadores!$I$20)+(E107*Ponderadores!$I$21)+(F107*Ponderadores!$I$22)+(G107*Ponderadores!$I$23)</f>
        <v>293.92600000000004</v>
      </c>
      <c r="K107" s="56">
        <f t="shared" si="2"/>
        <v>193.0130086746387</v>
      </c>
    </row>
    <row r="108" spans="1:11" ht="9.75">
      <c r="A108" s="21">
        <v>40452</v>
      </c>
      <c r="B108" s="18">
        <v>418.8888888888889</v>
      </c>
      <c r="C108" s="18">
        <v>195</v>
      </c>
      <c r="D108" s="18">
        <v>320</v>
      </c>
      <c r="E108" s="18">
        <v>266.5</v>
      </c>
      <c r="F108" s="18">
        <v>182.5</v>
      </c>
      <c r="G108" s="64">
        <v>213.75</v>
      </c>
      <c r="I108" s="56">
        <f>(B108*Ponderadores!$I$18)+(C108*Ponderadores!$I$19)+(D108*Ponderadores!$I$20)+(E108*Ponderadores!$I$21)+(F108*Ponderadores!$I$22)+(G108*Ponderadores!$I$23)</f>
        <v>308.8320555555556</v>
      </c>
      <c r="K108" s="56">
        <f t="shared" si="2"/>
        <v>202.80139973309932</v>
      </c>
    </row>
    <row r="109" spans="1:11" ht="9.75">
      <c r="A109" s="21">
        <v>40483</v>
      </c>
      <c r="B109" s="18">
        <v>459.375</v>
      </c>
      <c r="C109" s="18">
        <v>206.87</v>
      </c>
      <c r="D109" s="18">
        <v>320</v>
      </c>
      <c r="E109" s="18">
        <v>266.25</v>
      </c>
      <c r="F109" s="18">
        <v>205</v>
      </c>
      <c r="G109" s="64">
        <v>243.75</v>
      </c>
      <c r="I109" s="56">
        <f>(B109*Ponderadores!$I$18)+(C109*Ponderadores!$I$19)+(D109*Ponderadores!$I$20)+(E109*Ponderadores!$I$21)+(F109*Ponderadores!$I$22)+(G109*Ponderadores!$I$23)</f>
        <v>332.48330000000004</v>
      </c>
      <c r="K109" s="56">
        <f t="shared" si="2"/>
        <v>218.33251249318707</v>
      </c>
    </row>
    <row r="110" spans="1:11" ht="9.75">
      <c r="A110" s="21">
        <v>40513</v>
      </c>
      <c r="B110" s="18">
        <v>464</v>
      </c>
      <c r="C110" s="18">
        <v>203</v>
      </c>
      <c r="D110" s="18">
        <v>320</v>
      </c>
      <c r="E110" s="18">
        <v>266.2</v>
      </c>
      <c r="F110" s="18">
        <v>210</v>
      </c>
      <c r="G110" s="64">
        <v>230</v>
      </c>
      <c r="I110" s="56">
        <f>(B110*Ponderadores!$I$18)+(C110*Ponderadores!$I$19)+(D110*Ponderadores!$I$20)+(E110*Ponderadores!$I$21)+(F110*Ponderadores!$I$22)+(G110*Ponderadores!$I$23)</f>
        <v>331.93520000000007</v>
      </c>
      <c r="K110" s="56">
        <f t="shared" si="2"/>
        <v>217.97259050583457</v>
      </c>
    </row>
  </sheetData>
  <mergeCells count="1">
    <mergeCell ref="A1:F1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94">
      <selection activeCell="D92" sqref="D92:D110"/>
    </sheetView>
  </sheetViews>
  <sheetFormatPr defaultColWidth="11.421875" defaultRowHeight="12.75"/>
  <cols>
    <col min="1" max="1" width="9.00390625" style="1" customWidth="1"/>
    <col min="2" max="2" width="10.00390625" style="1" customWidth="1"/>
    <col min="3" max="3" width="9.421875" style="1" customWidth="1"/>
    <col min="4" max="7" width="6.7109375" style="49" customWidth="1"/>
    <col min="8" max="8" width="3.421875" style="49" customWidth="1"/>
    <col min="9" max="10" width="11.421875" style="49" customWidth="1"/>
    <col min="11" max="16384" width="11.421875" style="1" customWidth="1"/>
  </cols>
  <sheetData>
    <row r="1" ht="12.75">
      <c r="A1" s="24" t="s">
        <v>43</v>
      </c>
    </row>
    <row r="2" spans="1:10" s="59" customFormat="1" ht="20.25">
      <c r="A2" s="59" t="s">
        <v>1</v>
      </c>
      <c r="B2" s="59" t="s">
        <v>80</v>
      </c>
      <c r="C2" s="59" t="s">
        <v>81</v>
      </c>
      <c r="D2" s="60"/>
      <c r="E2" s="60"/>
      <c r="F2" s="60"/>
      <c r="G2" s="60"/>
      <c r="H2" s="60"/>
      <c r="I2" s="60"/>
      <c r="J2" s="60"/>
    </row>
    <row r="3" spans="1:10" s="59" customFormat="1" ht="9.75">
      <c r="A3" s="5">
        <v>37257</v>
      </c>
      <c r="B3" s="9">
        <f>'Pr Cultivos'!K3</f>
        <v>85.70227799557405</v>
      </c>
      <c r="C3" s="9">
        <f>Canasta!I4</f>
        <v>91.95001233908098</v>
      </c>
      <c r="D3" s="60">
        <v>100</v>
      </c>
      <c r="E3" s="60"/>
      <c r="F3" s="60"/>
      <c r="G3" s="60"/>
      <c r="H3" s="60"/>
      <c r="I3" s="60"/>
      <c r="J3" s="60"/>
    </row>
    <row r="4" spans="1:10" s="59" customFormat="1" ht="9.75">
      <c r="A4" s="5">
        <v>37288</v>
      </c>
      <c r="B4" s="9">
        <f>'Pr Cultivos'!K4</f>
        <v>84.73486863274299</v>
      </c>
      <c r="C4" s="9">
        <f>Canasta!I5</f>
        <v>92.02087897745953</v>
      </c>
      <c r="D4" s="60">
        <v>100</v>
      </c>
      <c r="E4" s="60"/>
      <c r="F4" s="60"/>
      <c r="G4" s="60"/>
      <c r="H4" s="60"/>
      <c r="I4" s="60"/>
      <c r="J4" s="60"/>
    </row>
    <row r="5" spans="1:10" s="59" customFormat="1" ht="9.75">
      <c r="A5" s="5">
        <v>37316</v>
      </c>
      <c r="B5" s="9">
        <f>'Pr Cultivos'!K5</f>
        <v>84.33147495124211</v>
      </c>
      <c r="C5" s="9">
        <f>Canasta!I6</f>
        <v>91.09802208017368</v>
      </c>
      <c r="D5" s="60">
        <v>100</v>
      </c>
      <c r="E5" s="60"/>
      <c r="F5" s="60"/>
      <c r="G5" s="60"/>
      <c r="H5" s="60"/>
      <c r="I5" s="60"/>
      <c r="J5" s="60"/>
    </row>
    <row r="6" spans="1:10" s="59" customFormat="1" ht="9.75">
      <c r="A6" s="5">
        <v>37347</v>
      </c>
      <c r="B6" s="9">
        <f>'Pr Cultivos'!K6</f>
        <v>84.8814378492675</v>
      </c>
      <c r="C6" s="9">
        <f>Canasta!I7</f>
        <v>90.61816882503747</v>
      </c>
      <c r="D6" s="60">
        <v>100</v>
      </c>
      <c r="E6" s="60"/>
      <c r="F6" s="60"/>
      <c r="G6" s="60"/>
      <c r="H6" s="60"/>
      <c r="I6" s="60"/>
      <c r="J6" s="60"/>
    </row>
    <row r="7" spans="1:10" s="59" customFormat="1" ht="9.75">
      <c r="A7" s="5">
        <v>37377</v>
      </c>
      <c r="B7" s="9">
        <f>'Pr Cultivos'!K7</f>
        <v>87.04057577011223</v>
      </c>
      <c r="C7" s="9">
        <f>Canasta!I8</f>
        <v>90.67147574876957</v>
      </c>
      <c r="D7" s="60">
        <v>100</v>
      </c>
      <c r="E7" s="60"/>
      <c r="F7" s="60"/>
      <c r="G7" s="60"/>
      <c r="H7" s="60"/>
      <c r="I7" s="60"/>
      <c r="J7" s="60"/>
    </row>
    <row r="8" spans="1:10" s="59" customFormat="1" ht="9.75">
      <c r="A8" s="5">
        <v>37408</v>
      </c>
      <c r="B8" s="9">
        <f>'Pr Cultivos'!K8</f>
        <v>87.53701989059843</v>
      </c>
      <c r="C8" s="9">
        <f>Canasta!I9</f>
        <v>90.26642313644192</v>
      </c>
      <c r="D8" s="60">
        <v>100</v>
      </c>
      <c r="E8" s="60"/>
      <c r="F8" s="60"/>
      <c r="G8" s="60"/>
      <c r="H8" s="60"/>
      <c r="I8" s="60"/>
      <c r="J8" s="60"/>
    </row>
    <row r="9" spans="1:10" s="59" customFormat="1" ht="9.75">
      <c r="A9" s="5">
        <v>37438</v>
      </c>
      <c r="B9" s="9">
        <f>'Pr Cultivos'!K9</f>
        <v>87.40404378689678</v>
      </c>
      <c r="C9" s="9">
        <f>Canasta!I10</f>
        <v>87.76886394026823</v>
      </c>
      <c r="D9" s="60">
        <v>100</v>
      </c>
      <c r="E9" s="60"/>
      <c r="F9" s="60"/>
      <c r="G9" s="60"/>
      <c r="H9" s="60"/>
      <c r="I9" s="60"/>
      <c r="J9" s="60"/>
    </row>
    <row r="10" spans="1:10" s="59" customFormat="1" ht="9.75">
      <c r="A10" s="5">
        <v>37469</v>
      </c>
      <c r="B10" s="9">
        <f>'Pr Cultivos'!K10</f>
        <v>87.32031809197352</v>
      </c>
      <c r="C10" s="9">
        <f>Canasta!I11</f>
        <v>85.76098308609114</v>
      </c>
      <c r="D10" s="60">
        <v>100</v>
      </c>
      <c r="E10" s="60"/>
      <c r="F10" s="60"/>
      <c r="G10" s="60"/>
      <c r="H10" s="60"/>
      <c r="I10" s="60"/>
      <c r="J10" s="60"/>
    </row>
    <row r="11" spans="1:10" s="59" customFormat="1" ht="9.75">
      <c r="A11" s="5">
        <v>37500</v>
      </c>
      <c r="B11" s="9">
        <f>'Pr Cultivos'!K11</f>
        <v>87.77342185273473</v>
      </c>
      <c r="C11" s="9">
        <f>Canasta!I12</f>
        <v>85.93411530115134</v>
      </c>
      <c r="D11" s="60">
        <v>100</v>
      </c>
      <c r="E11" s="60"/>
      <c r="F11" s="60"/>
      <c r="G11" s="60"/>
      <c r="H11" s="60"/>
      <c r="I11" s="60"/>
      <c r="J11" s="60"/>
    </row>
    <row r="12" spans="1:10" s="59" customFormat="1" ht="9.75">
      <c r="A12" s="5">
        <v>37530</v>
      </c>
      <c r="B12" s="9">
        <f>'Pr Cultivos'!K12</f>
        <v>87.48448612123482</v>
      </c>
      <c r="C12" s="9">
        <f>Canasta!I13</f>
        <v>86.62305430442598</v>
      </c>
      <c r="D12" s="60">
        <v>100</v>
      </c>
      <c r="E12" s="60"/>
      <c r="F12" s="60"/>
      <c r="G12" s="60"/>
      <c r="H12" s="60"/>
      <c r="I12" s="60"/>
      <c r="J12" s="60"/>
    </row>
    <row r="13" spans="1:10" s="59" customFormat="1" ht="9.75">
      <c r="A13" s="5">
        <v>37561</v>
      </c>
      <c r="B13" s="9">
        <f>'Pr Cultivos'!K13</f>
        <v>89.05229080068032</v>
      </c>
      <c r="C13" s="9">
        <f>Canasta!I14</f>
        <v>86.9611705888425</v>
      </c>
      <c r="D13" s="60">
        <v>100</v>
      </c>
      <c r="E13" s="60"/>
      <c r="F13" s="60"/>
      <c r="G13" s="60"/>
      <c r="H13" s="60"/>
      <c r="I13" s="60"/>
      <c r="J13" s="60"/>
    </row>
    <row r="14" spans="1:10" s="59" customFormat="1" ht="9.75">
      <c r="A14" s="5">
        <v>37591</v>
      </c>
      <c r="B14" s="9">
        <f>'Pr Cultivos'!K14</f>
        <v>89.92073967547265</v>
      </c>
      <c r="C14" s="9">
        <f>Canasta!I15</f>
        <v>87.22662089739183</v>
      </c>
      <c r="D14" s="60">
        <v>100</v>
      </c>
      <c r="E14" s="60"/>
      <c r="F14" s="60"/>
      <c r="G14" s="60"/>
      <c r="H14" s="60"/>
      <c r="I14" s="60"/>
      <c r="J14" s="60"/>
    </row>
    <row r="15" spans="1:10" ht="9.75">
      <c r="A15" s="5">
        <v>37622</v>
      </c>
      <c r="B15" s="9">
        <f>'Pr Cultivos'!K15</f>
        <v>94.6986859990938</v>
      </c>
      <c r="C15" s="9">
        <f>Canasta!I16</f>
        <v>84.35763970370861</v>
      </c>
      <c r="D15" s="60">
        <v>100</v>
      </c>
      <c r="E15" s="58"/>
      <c r="F15" s="58"/>
      <c r="G15" s="58"/>
      <c r="H15" s="58"/>
      <c r="I15" s="58"/>
      <c r="J15" s="58"/>
    </row>
    <row r="16" spans="1:10" ht="9.75">
      <c r="A16" s="5">
        <v>37653</v>
      </c>
      <c r="B16" s="9">
        <f>'Pr Cultivos'!K16</f>
        <v>94.6986859990938</v>
      </c>
      <c r="C16" s="9">
        <f>Canasta!I17</f>
        <v>85.49803289333003</v>
      </c>
      <c r="D16" s="60">
        <v>100</v>
      </c>
      <c r="E16" s="58"/>
      <c r="F16" s="58"/>
      <c r="G16" s="58"/>
      <c r="I16" s="58"/>
      <c r="J16" s="58"/>
    </row>
    <row r="17" spans="1:10" ht="9.75">
      <c r="A17" s="5">
        <v>37681</v>
      </c>
      <c r="B17" s="9">
        <f>'Pr Cultivos'!K17</f>
        <v>97.21374020737707</v>
      </c>
      <c r="C17" s="9">
        <f>Canasta!I18</f>
        <v>85.90696186317133</v>
      </c>
      <c r="D17" s="60">
        <v>100</v>
      </c>
      <c r="E17" s="58"/>
      <c r="F17" s="58"/>
      <c r="G17" s="58"/>
      <c r="I17" s="58"/>
      <c r="J17" s="58"/>
    </row>
    <row r="18" spans="1:10" ht="9.75">
      <c r="A18" s="5">
        <v>37712</v>
      </c>
      <c r="B18" s="9">
        <f>'Pr Cultivos'!K18</f>
        <v>97.4698423330247</v>
      </c>
      <c r="C18" s="9">
        <f>Canasta!I19</f>
        <v>86.10648417185111</v>
      </c>
      <c r="D18" s="60">
        <v>100</v>
      </c>
      <c r="E18" s="58"/>
      <c r="F18" s="58"/>
      <c r="G18" s="58"/>
      <c r="I18" s="58"/>
      <c r="J18" s="58"/>
    </row>
    <row r="19" spans="1:10" ht="9.75">
      <c r="A19" s="5">
        <v>37742</v>
      </c>
      <c r="B19" s="9">
        <f>'Pr Cultivos'!K19</f>
        <v>96.72123611959313</v>
      </c>
      <c r="C19" s="9">
        <f>Canasta!I20</f>
        <v>86.18002732499767</v>
      </c>
      <c r="D19" s="60">
        <v>100</v>
      </c>
      <c r="E19" s="58"/>
      <c r="F19" s="58"/>
      <c r="G19" s="58"/>
      <c r="I19" s="58"/>
      <c r="J19" s="58"/>
    </row>
    <row r="20" spans="1:10" ht="9.75">
      <c r="A20" s="5">
        <v>37773</v>
      </c>
      <c r="B20" s="9">
        <f>'Pr Cultivos'!K20</f>
        <v>99.18375655851278</v>
      </c>
      <c r="C20" s="9">
        <f>Canasta!I21</f>
        <v>87.12014471896853</v>
      </c>
      <c r="D20" s="60">
        <v>100</v>
      </c>
      <c r="E20" s="58"/>
      <c r="F20" s="58"/>
      <c r="G20" s="58"/>
      <c r="I20" s="58"/>
      <c r="J20" s="58"/>
    </row>
    <row r="21" spans="1:10" ht="9.75">
      <c r="A21" s="5">
        <v>37803</v>
      </c>
      <c r="B21" s="9">
        <f>'Pr Cultivos'!K21</f>
        <v>98.81437849267485</v>
      </c>
      <c r="C21" s="9">
        <f>Canasta!I22</f>
        <v>87.03788278263738</v>
      </c>
      <c r="D21" s="60">
        <v>100</v>
      </c>
      <c r="E21" s="58"/>
      <c r="F21" s="58"/>
      <c r="G21" s="58"/>
      <c r="I21" s="58"/>
      <c r="J21" s="58"/>
    </row>
    <row r="22" spans="1:10" ht="9.75">
      <c r="A22" s="5">
        <v>37834</v>
      </c>
      <c r="B22" s="9">
        <f>'Pr Cultivos'!K22</f>
        <v>98.79960337004132</v>
      </c>
      <c r="C22" s="9">
        <f>Canasta!I23</f>
        <v>87.20643185918036</v>
      </c>
      <c r="D22" s="60">
        <v>100</v>
      </c>
      <c r="E22" s="58"/>
      <c r="F22" s="58"/>
      <c r="G22" s="58"/>
      <c r="I22" s="58"/>
      <c r="J22" s="58"/>
    </row>
    <row r="23" spans="1:10" ht="9.75">
      <c r="A23" s="5">
        <v>37865</v>
      </c>
      <c r="B23" s="9">
        <f>'Pr Cultivos'!K23</f>
        <v>99.3003158592883</v>
      </c>
      <c r="C23" s="9">
        <f>Canasta!I24</f>
        <v>88.02728729125434</v>
      </c>
      <c r="D23" s="60">
        <v>100</v>
      </c>
      <c r="E23" s="58"/>
      <c r="F23" s="58"/>
      <c r="G23" s="58"/>
      <c r="I23" s="58"/>
      <c r="J23" s="58"/>
    </row>
    <row r="24" spans="1:10" ht="9.75">
      <c r="A24" s="5">
        <v>37895</v>
      </c>
      <c r="B24" s="9">
        <f>'Pr Cultivos'!K24</f>
        <v>100.80245332702928</v>
      </c>
      <c r="C24" s="9">
        <f>Canasta!I25</f>
        <v>87.90152096309045</v>
      </c>
      <c r="D24" s="60">
        <v>100</v>
      </c>
      <c r="E24" s="58"/>
      <c r="F24" s="58"/>
      <c r="G24" s="58"/>
      <c r="I24" s="58"/>
      <c r="J24" s="58"/>
    </row>
    <row r="25" spans="1:10" ht="9.75">
      <c r="A25" s="5">
        <v>37926</v>
      </c>
      <c r="B25" s="9">
        <f>'Pr Cultivos'!K25</f>
        <v>100.80245332702928</v>
      </c>
      <c r="C25" s="9">
        <f>Canasta!I26</f>
        <v>89.15646784324232</v>
      </c>
      <c r="D25" s="60">
        <v>100</v>
      </c>
      <c r="E25" s="58"/>
      <c r="F25" s="58"/>
      <c r="G25" s="58"/>
      <c r="I25" s="58"/>
      <c r="J25" s="58"/>
    </row>
    <row r="26" spans="1:10" ht="9.75">
      <c r="A26" s="5">
        <v>37956</v>
      </c>
      <c r="B26" s="9">
        <f>'Pr Cultivos'!K26</f>
        <v>100.80245332702928</v>
      </c>
      <c r="C26" s="9">
        <f>Canasta!I27</f>
        <v>89.42369600279122</v>
      </c>
      <c r="D26" s="60">
        <v>100</v>
      </c>
      <c r="E26" s="58"/>
      <c r="F26" s="58"/>
      <c r="G26" s="58"/>
      <c r="I26" s="58"/>
      <c r="J26" s="58"/>
    </row>
    <row r="27" spans="1:10" ht="9.75">
      <c r="A27" s="5">
        <v>37987</v>
      </c>
      <c r="B27" s="9">
        <f>'Pr Cultivos'!K27</f>
        <v>118.16420742958833</v>
      </c>
      <c r="C27" s="9">
        <f>Canasta!I28</f>
        <v>91.39025690340914</v>
      </c>
      <c r="D27" s="60">
        <v>100</v>
      </c>
      <c r="E27" s="58"/>
      <c r="F27" s="58"/>
      <c r="G27" s="58"/>
      <c r="I27" s="58"/>
      <c r="J27" s="58"/>
    </row>
    <row r="28" spans="1:10" ht="9.75">
      <c r="A28" s="5">
        <v>38018</v>
      </c>
      <c r="B28" s="9">
        <f>'Pr Cultivos'!K28</f>
        <v>118.12110347182549</v>
      </c>
      <c r="C28" s="9">
        <f>Canasta!I29</f>
        <v>91.33335675246359</v>
      </c>
      <c r="D28" s="60">
        <v>100</v>
      </c>
      <c r="E28" s="58"/>
      <c r="F28" s="58"/>
      <c r="G28" s="58"/>
      <c r="I28" s="58"/>
      <c r="J28" s="58"/>
    </row>
    <row r="29" spans="1:10" ht="9.75">
      <c r="A29" s="5">
        <v>38047</v>
      </c>
      <c r="B29" s="9">
        <f>'Pr Cultivos'!K29</f>
        <v>124.73394929177911</v>
      </c>
      <c r="C29" s="9">
        <f>Canasta!I30</f>
        <v>92.1627053956474</v>
      </c>
      <c r="D29" s="60">
        <v>100</v>
      </c>
      <c r="E29" s="58"/>
      <c r="F29" s="58"/>
      <c r="G29" s="58"/>
      <c r="I29" s="58"/>
      <c r="J29" s="58"/>
    </row>
    <row r="30" spans="1:10" ht="9.75">
      <c r="A30" s="5">
        <v>38078</v>
      </c>
      <c r="B30" s="9">
        <f>'Pr Cultivos'!K30</f>
        <v>128.5092229598839</v>
      </c>
      <c r="C30" s="9">
        <f>Canasta!I31</f>
        <v>91.41219824163866</v>
      </c>
      <c r="D30" s="60">
        <v>100</v>
      </c>
      <c r="E30" s="58"/>
      <c r="F30" s="58"/>
      <c r="G30" s="58"/>
      <c r="I30" s="58"/>
      <c r="J30" s="58"/>
    </row>
    <row r="31" spans="1:10" ht="9.75">
      <c r="A31" s="5">
        <v>38108</v>
      </c>
      <c r="B31" s="9">
        <f>'Pr Cultivos'!K31</f>
        <v>119.80851441066962</v>
      </c>
      <c r="C31" s="9">
        <f>Canasta!I32</f>
        <v>91.37114588043522</v>
      </c>
      <c r="D31" s="60">
        <v>100</v>
      </c>
      <c r="E31" s="58"/>
      <c r="F31" s="58"/>
      <c r="G31" s="58"/>
      <c r="I31" s="58"/>
      <c r="J31" s="58"/>
    </row>
    <row r="32" spans="1:10" ht="9.75">
      <c r="A32" s="5">
        <v>38139</v>
      </c>
      <c r="B32" s="9">
        <f>'Pr Cultivos'!K32</f>
        <v>112.09097535509545</v>
      </c>
      <c r="C32" s="9">
        <f>Canasta!I33</f>
        <v>91.37995871917445</v>
      </c>
      <c r="D32" s="60">
        <v>100</v>
      </c>
      <c r="E32" s="58"/>
      <c r="F32" s="58"/>
      <c r="G32" s="58"/>
      <c r="I32" s="58"/>
      <c r="J32" s="58"/>
    </row>
    <row r="33" spans="1:10" ht="9.75">
      <c r="A33" s="5">
        <v>38169</v>
      </c>
      <c r="B33" s="9">
        <f>'Pr Cultivos'!K33</f>
        <v>104.22404339289349</v>
      </c>
      <c r="C33" s="9">
        <f>Canasta!I34</f>
        <v>96.72713820881413</v>
      </c>
      <c r="D33" s="60">
        <v>100</v>
      </c>
      <c r="E33" s="58"/>
      <c r="F33" s="58"/>
      <c r="G33" s="58"/>
      <c r="I33" s="58"/>
      <c r="J33" s="58"/>
    </row>
    <row r="34" spans="1:10" ht="9.75">
      <c r="A34" s="5">
        <v>38200</v>
      </c>
      <c r="B34" s="9">
        <f>'Pr Cultivos'!K34</f>
        <v>99.05603383174747</v>
      </c>
      <c r="C34" s="9">
        <f>Canasta!I35</f>
        <v>99.07571793096317</v>
      </c>
      <c r="D34" s="60">
        <v>100</v>
      </c>
      <c r="E34" s="58"/>
      <c r="F34" s="58"/>
      <c r="G34" s="58"/>
      <c r="I34" s="58"/>
      <c r="J34" s="58"/>
    </row>
    <row r="35" spans="1:10" ht="9.75">
      <c r="A35" s="5">
        <v>38231</v>
      </c>
      <c r="B35" s="9">
        <f>'Pr Cultivos'!K35</f>
        <v>99.65918717125352</v>
      </c>
      <c r="C35" s="9">
        <f>Canasta!I36</f>
        <v>98.18050233164716</v>
      </c>
      <c r="D35" s="60">
        <v>100</v>
      </c>
      <c r="E35" s="58"/>
      <c r="F35" s="58"/>
      <c r="G35" s="58"/>
      <c r="I35" s="58"/>
      <c r="J35" s="58"/>
    </row>
    <row r="36" spans="1:10" ht="9.75">
      <c r="A36" s="5">
        <v>38261</v>
      </c>
      <c r="B36" s="9">
        <f>'Pr Cultivos'!K36</f>
        <v>97.88223242252911</v>
      </c>
      <c r="C36" s="9">
        <f>Canasta!I37</f>
        <v>98.8610298997913</v>
      </c>
      <c r="D36" s="60">
        <v>100</v>
      </c>
      <c r="E36" s="58"/>
      <c r="F36" s="58"/>
      <c r="G36" s="58"/>
      <c r="I36" s="58"/>
      <c r="J36" s="58"/>
    </row>
    <row r="37" spans="1:10" ht="9.75">
      <c r="A37" s="5">
        <v>38292</v>
      </c>
      <c r="B37" s="9">
        <f>'Pr Cultivos'!K37</f>
        <v>97.82313193199504</v>
      </c>
      <c r="C37" s="9">
        <f>Canasta!I38</f>
        <v>99.69296226474347</v>
      </c>
      <c r="D37" s="60">
        <v>100</v>
      </c>
      <c r="E37" s="58"/>
      <c r="F37" s="58"/>
      <c r="G37" s="58"/>
      <c r="I37" s="58"/>
      <c r="J37" s="58"/>
    </row>
    <row r="38" spans="1:10" ht="9.75">
      <c r="A38" s="5">
        <v>38322</v>
      </c>
      <c r="B38" s="9">
        <f>'Pr Cultivos'!K38</f>
        <v>97.62219026417918</v>
      </c>
      <c r="C38" s="9">
        <f>Canasta!I39</f>
        <v>99.97683444336604</v>
      </c>
      <c r="D38" s="60">
        <v>100</v>
      </c>
      <c r="E38" s="58"/>
      <c r="F38" s="58"/>
      <c r="G38" s="58"/>
      <c r="I38" s="58"/>
      <c r="J38" s="58"/>
    </row>
    <row r="39" spans="1:10" ht="9.75">
      <c r="A39" s="5">
        <v>38353</v>
      </c>
      <c r="B39" s="9">
        <f>'Pr Cultivos'!K39</f>
        <v>89.6994411720284</v>
      </c>
      <c r="C39" s="9">
        <f>Canasta!I40</f>
        <v>99.53170956881034</v>
      </c>
      <c r="D39" s="60">
        <v>100</v>
      </c>
      <c r="E39" s="58"/>
      <c r="F39" s="58"/>
      <c r="G39" s="58"/>
      <c r="I39" s="58"/>
      <c r="J39" s="58"/>
    </row>
    <row r="40" spans="1:10" ht="9.75">
      <c r="A40" s="5">
        <v>38384</v>
      </c>
      <c r="B40" s="9">
        <f>'Pr Cultivos'!K40</f>
        <v>100</v>
      </c>
      <c r="C40" s="9">
        <f>Canasta!I41</f>
        <v>100</v>
      </c>
      <c r="D40" s="60">
        <v>100</v>
      </c>
      <c r="E40" s="58"/>
      <c r="F40" s="58"/>
      <c r="G40" s="58"/>
      <c r="I40" s="58"/>
      <c r="J40" s="58"/>
    </row>
    <row r="41" spans="1:10" ht="9.75">
      <c r="A41" s="70">
        <v>38412</v>
      </c>
      <c r="B41" s="9">
        <f>'Pr Cultivos'!K41</f>
        <v>101.08350899312465</v>
      </c>
      <c r="C41" s="9">
        <f>Canasta!I42</f>
        <v>99.2379359594279</v>
      </c>
      <c r="D41" s="86">
        <v>100</v>
      </c>
      <c r="E41" s="58"/>
      <c r="F41" s="58"/>
      <c r="G41" s="58"/>
      <c r="I41" s="58"/>
      <c r="J41" s="58"/>
    </row>
    <row r="42" spans="1:10" ht="9.75">
      <c r="A42" s="5">
        <v>38443</v>
      </c>
      <c r="B42" s="9">
        <f>'Pr Cultivos'!K42</f>
        <v>103.21408167687791</v>
      </c>
      <c r="C42" s="9">
        <f>Canasta!I43</f>
        <v>101.51875432506931</v>
      </c>
      <c r="D42" s="60">
        <v>100</v>
      </c>
      <c r="E42" s="58"/>
      <c r="F42" s="58"/>
      <c r="G42" s="58"/>
      <c r="I42" s="58"/>
      <c r="J42" s="58"/>
    </row>
    <row r="43" spans="1:10" ht="9.75">
      <c r="A43" s="5">
        <v>38473</v>
      </c>
      <c r="B43" s="9">
        <f>'Pr Cultivos'!K43</f>
        <v>101.88760400044654</v>
      </c>
      <c r="C43" s="9">
        <f>Canasta!I44</f>
        <v>102.1070324583682</v>
      </c>
      <c r="D43" s="60">
        <v>100</v>
      </c>
      <c r="E43" s="58"/>
      <c r="F43" s="58"/>
      <c r="G43" s="58"/>
      <c r="I43" s="58"/>
      <c r="J43" s="58"/>
    </row>
    <row r="44" spans="1:10" ht="9.75">
      <c r="A44" s="5">
        <v>38504</v>
      </c>
      <c r="B44" s="9">
        <f>'Pr Cultivos'!K44</f>
        <v>103.01215500088654</v>
      </c>
      <c r="C44" s="9">
        <f>Canasta!I45</f>
        <v>102.33019009665514</v>
      </c>
      <c r="D44" s="60">
        <v>100</v>
      </c>
      <c r="E44" s="58"/>
      <c r="F44" s="58"/>
      <c r="G44" s="58"/>
      <c r="I44" s="58"/>
      <c r="J44" s="58"/>
    </row>
    <row r="45" spans="1:10" ht="9.75">
      <c r="A45" s="5">
        <v>38534</v>
      </c>
      <c r="B45" s="9">
        <f>'Pr Cultivos'!K45</f>
        <v>104.58357137697578</v>
      </c>
      <c r="C45" s="9">
        <f>Canasta!I46</f>
        <v>102.21819931008105</v>
      </c>
      <c r="D45" s="60">
        <v>100</v>
      </c>
      <c r="E45" s="58"/>
      <c r="F45" s="58"/>
      <c r="G45" s="58"/>
      <c r="I45" s="58"/>
      <c r="J45" s="58"/>
    </row>
    <row r="46" spans="1:10" ht="9.75">
      <c r="A46" s="5">
        <v>38565</v>
      </c>
      <c r="B46" s="9">
        <f>'Pr Cultivos'!K46</f>
        <v>107.28413545832431</v>
      </c>
      <c r="C46" s="9">
        <f>Canasta!I47</f>
        <v>103.36954676280433</v>
      </c>
      <c r="D46" s="60">
        <v>100</v>
      </c>
      <c r="E46" s="58"/>
      <c r="F46" s="58"/>
      <c r="G46" s="58"/>
      <c r="I46" s="58"/>
      <c r="J46" s="58"/>
    </row>
    <row r="47" spans="1:10" ht="9.75">
      <c r="A47" s="5">
        <v>38596</v>
      </c>
      <c r="B47" s="9">
        <f>'Pr Cultivos'!K47</f>
        <v>107.28413545832431</v>
      </c>
      <c r="C47" s="9">
        <f>Canasta!I48</f>
        <v>101.62844377508583</v>
      </c>
      <c r="D47" s="60">
        <v>100</v>
      </c>
      <c r="E47" s="58"/>
      <c r="F47" s="58"/>
      <c r="G47" s="58"/>
      <c r="I47" s="58"/>
      <c r="J47" s="58"/>
    </row>
    <row r="48" spans="1:10" ht="9.75">
      <c r="A48" s="5">
        <v>38626</v>
      </c>
      <c r="B48" s="9">
        <f>'Pr Cultivos'!K48</f>
        <v>99.40407005378147</v>
      </c>
      <c r="C48" s="9">
        <f>Canasta!I49</f>
        <v>102.78118310034948</v>
      </c>
      <c r="D48" s="60">
        <v>100</v>
      </c>
      <c r="E48" s="58"/>
      <c r="F48" s="58"/>
      <c r="G48" s="58"/>
      <c r="I48" s="58"/>
      <c r="J48" s="58"/>
    </row>
    <row r="49" spans="1:10" ht="9.75">
      <c r="A49" s="5">
        <v>38657</v>
      </c>
      <c r="B49" s="9">
        <f>'Pr Cultivos'!K49</f>
        <v>99.3597446858809</v>
      </c>
      <c r="C49" s="9">
        <f>Canasta!I50</f>
        <v>102.5044158675679</v>
      </c>
      <c r="D49" s="60">
        <v>100</v>
      </c>
      <c r="E49" s="58"/>
      <c r="F49" s="58"/>
      <c r="G49" s="58"/>
      <c r="I49" s="58"/>
      <c r="J49" s="58"/>
    </row>
    <row r="50" spans="1:10" ht="9.75">
      <c r="A50" s="5">
        <v>38687</v>
      </c>
      <c r="B50" s="9">
        <f>'Pr Cultivos'!K50</f>
        <v>98.62263023449762</v>
      </c>
      <c r="C50" s="9">
        <f>Canasta!I51</f>
        <v>102.3769100737547</v>
      </c>
      <c r="D50" s="60">
        <v>100</v>
      </c>
      <c r="E50" s="58"/>
      <c r="F50" s="58"/>
      <c r="G50" s="58"/>
      <c r="I50" s="58"/>
      <c r="J50" s="58"/>
    </row>
    <row r="51" spans="1:10" ht="9.75">
      <c r="A51" s="5">
        <v>38718</v>
      </c>
      <c r="B51" s="9">
        <f>'Pr Cultivos'!K51</f>
        <v>102.41327003014125</v>
      </c>
      <c r="C51" s="9">
        <f>Canasta!I52</f>
        <v>104.29356169454589</v>
      </c>
      <c r="D51" s="60">
        <v>100</v>
      </c>
      <c r="E51" s="58"/>
      <c r="F51" s="58"/>
      <c r="G51" s="58"/>
      <c r="I51" s="58"/>
      <c r="J51" s="58"/>
    </row>
    <row r="52" spans="1:10" ht="9.75">
      <c r="A52" s="5">
        <v>38749</v>
      </c>
      <c r="B52" s="9">
        <f>'Pr Cultivos'!K52</f>
        <v>103.78735643505841</v>
      </c>
      <c r="C52" s="9">
        <f>Canasta!I53</f>
        <v>104.24713165407046</v>
      </c>
      <c r="D52" s="60">
        <v>100</v>
      </c>
      <c r="E52" s="58"/>
      <c r="F52" s="58"/>
      <c r="G52" s="58"/>
      <c r="I52" s="58"/>
      <c r="J52" s="58"/>
    </row>
    <row r="53" spans="1:10" ht="9.75">
      <c r="A53" s="5">
        <v>38777</v>
      </c>
      <c r="B53" s="9">
        <f>'Pr Cultivos'!K53</f>
        <v>106.80804817346652</v>
      </c>
      <c r="C53" s="9">
        <f>Canasta!I54</f>
        <v>104.23565472036114</v>
      </c>
      <c r="D53" s="60">
        <v>100</v>
      </c>
      <c r="E53" s="58"/>
      <c r="F53" s="58"/>
      <c r="G53" s="58"/>
      <c r="I53" s="58"/>
      <c r="J53" s="58"/>
    </row>
    <row r="54" spans="1:10" ht="9.75">
      <c r="A54" s="5">
        <v>38808</v>
      </c>
      <c r="B54" s="9">
        <f>'Pr Cultivos'!K54</f>
        <v>106.04709652423448</v>
      </c>
      <c r="C54" s="9">
        <f>Canasta!I55</f>
        <v>106.23148686113741</v>
      </c>
      <c r="D54" s="60">
        <v>100</v>
      </c>
      <c r="E54" s="58"/>
      <c r="F54" s="58"/>
      <c r="G54" s="58"/>
      <c r="I54" s="58"/>
      <c r="J54" s="58"/>
    </row>
    <row r="55" spans="1:10" ht="9.75">
      <c r="A55" s="5">
        <v>38838</v>
      </c>
      <c r="B55" s="9">
        <f>'Pr Cultivos'!K55</f>
        <v>108.50817228449664</v>
      </c>
      <c r="C55" s="9">
        <f>Canasta!I56</f>
        <v>106.39678028933864</v>
      </c>
      <c r="D55" s="60">
        <v>100</v>
      </c>
      <c r="E55" s="58"/>
      <c r="F55" s="58"/>
      <c r="G55" s="58"/>
      <c r="I55" s="58"/>
      <c r="J55" s="58"/>
    </row>
    <row r="56" spans="1:10" ht="9.75">
      <c r="A56" s="5">
        <v>38869</v>
      </c>
      <c r="B56" s="9">
        <f>'Pr Cultivos'!K56</f>
        <v>109.82282986282121</v>
      </c>
      <c r="C56" s="9">
        <f>Canasta!I57</f>
        <v>106.50763266516574</v>
      </c>
      <c r="D56" s="60">
        <v>100</v>
      </c>
      <c r="E56" s="58"/>
      <c r="F56" s="58"/>
      <c r="G56" s="58"/>
      <c r="I56" s="58"/>
      <c r="J56" s="58"/>
    </row>
    <row r="57" spans="1:10" ht="9.75">
      <c r="A57" s="5">
        <v>38899</v>
      </c>
      <c r="B57" s="9">
        <f>'Pr Cultivos'!K57</f>
        <v>109.77292278192576</v>
      </c>
      <c r="C57" s="9">
        <f>Canasta!I58</f>
        <v>107.00061749449523</v>
      </c>
      <c r="D57" s="60">
        <v>100</v>
      </c>
      <c r="E57" s="58"/>
      <c r="F57" s="58"/>
      <c r="G57" s="58"/>
      <c r="I57" s="58"/>
      <c r="J57" s="58"/>
    </row>
    <row r="58" spans="1:10" ht="9.75">
      <c r="A58" s="5">
        <v>38930</v>
      </c>
      <c r="B58" s="9">
        <f>'Pr Cultivos'!K58</f>
        <v>109.79426462572974</v>
      </c>
      <c r="C58" s="9">
        <f>Canasta!I59</f>
        <v>107.73738432509356</v>
      </c>
      <c r="D58" s="60">
        <v>100</v>
      </c>
      <c r="E58" s="58"/>
      <c r="F58" s="58"/>
      <c r="G58" s="58"/>
      <c r="I58" s="58"/>
      <c r="J58" s="58"/>
    </row>
    <row r="59" spans="1:10" ht="9.75">
      <c r="A59" s="5">
        <v>38961</v>
      </c>
      <c r="B59" s="9">
        <f>'Pr Cultivos'!K59</f>
        <v>109.55786266359344</v>
      </c>
      <c r="C59" s="9">
        <f>Canasta!I60</f>
        <v>107.23019810887807</v>
      </c>
      <c r="D59" s="60">
        <v>100</v>
      </c>
      <c r="E59" s="58"/>
      <c r="F59" s="58"/>
      <c r="G59" s="58"/>
      <c r="I59" s="58"/>
      <c r="J59" s="58"/>
    </row>
    <row r="60" spans="1:10" ht="9.75">
      <c r="A60" s="5">
        <v>38991</v>
      </c>
      <c r="B60" s="9">
        <f>'Pr Cultivos'!K60</f>
        <v>111.98754949666085</v>
      </c>
      <c r="C60" s="9">
        <f>Canasta!I61</f>
        <v>106.58708483975163</v>
      </c>
      <c r="D60" s="60">
        <v>100</v>
      </c>
      <c r="E60" s="58"/>
      <c r="F60" s="58"/>
      <c r="G60" s="58"/>
      <c r="I60" s="58"/>
      <c r="J60" s="58"/>
    </row>
    <row r="61" spans="1:10" ht="9.75">
      <c r="A61" s="5">
        <v>39022</v>
      </c>
      <c r="B61" s="9">
        <f>'Pr Cultivos'!K61</f>
        <v>120.74755553804431</v>
      </c>
      <c r="C61" s="9">
        <f>Canasta!I62</f>
        <v>106.32213940715103</v>
      </c>
      <c r="D61" s="60">
        <v>100</v>
      </c>
      <c r="E61" s="58"/>
      <c r="F61" s="58"/>
      <c r="G61" s="58"/>
      <c r="I61" s="58"/>
      <c r="J61" s="58"/>
    </row>
    <row r="62" spans="1:10" ht="9.75">
      <c r="A62" s="5">
        <v>39052</v>
      </c>
      <c r="B62" s="9">
        <f>'Pr Cultivos'!K62</f>
        <v>122.88830663961178</v>
      </c>
      <c r="C62" s="9">
        <f>Canasta!I63</f>
        <v>105.96321129353174</v>
      </c>
      <c r="D62" s="60">
        <v>100</v>
      </c>
      <c r="E62" s="58"/>
      <c r="F62" s="58"/>
      <c r="G62" s="58"/>
      <c r="I62" s="58"/>
      <c r="J62" s="58"/>
    </row>
    <row r="63" spans="1:10" ht="9.75">
      <c r="A63" s="5">
        <v>39083</v>
      </c>
      <c r="B63" s="9">
        <f>'Pr Cultivos'!K63</f>
        <v>128.83775602004164</v>
      </c>
      <c r="C63" s="9">
        <f>Canasta!I64</f>
        <v>106.9772627038469</v>
      </c>
      <c r="D63" s="60">
        <v>100</v>
      </c>
      <c r="E63" s="58"/>
      <c r="F63" s="58"/>
      <c r="G63" s="58"/>
      <c r="I63" s="58"/>
      <c r="J63" s="58"/>
    </row>
    <row r="64" spans="1:10" ht="9.75">
      <c r="A64" s="5">
        <v>39114</v>
      </c>
      <c r="B64" s="9">
        <f>'Pr Cultivos'!K64</f>
        <v>129.1726587997347</v>
      </c>
      <c r="C64" s="9">
        <f>Canasta!I65</f>
        <v>107.49806445352235</v>
      </c>
      <c r="D64" s="60">
        <v>100</v>
      </c>
      <c r="E64" s="58"/>
      <c r="F64" s="58"/>
      <c r="G64" s="58"/>
      <c r="I64" s="58"/>
      <c r="J64" s="58"/>
    </row>
    <row r="65" spans="1:10" ht="9.75">
      <c r="A65" s="5">
        <v>39142</v>
      </c>
      <c r="B65" s="9">
        <f>'Pr Cultivos'!K65</f>
        <v>130.14781689354692</v>
      </c>
      <c r="C65" s="9">
        <f>Canasta!I66</f>
        <v>113.08245306781585</v>
      </c>
      <c r="D65" s="60">
        <v>100</v>
      </c>
      <c r="E65" s="58"/>
      <c r="F65" s="58"/>
      <c r="G65" s="58"/>
      <c r="I65" s="58"/>
      <c r="J65" s="58"/>
    </row>
    <row r="66" spans="1:4" ht="9.75">
      <c r="A66" s="5">
        <v>39173</v>
      </c>
      <c r="B66" s="9">
        <f>'Pr Cultivos'!K66</f>
        <v>131.78778983865567</v>
      </c>
      <c r="C66" s="9">
        <f>Canasta!I67</f>
        <v>115.90856744036707</v>
      </c>
      <c r="D66" s="60">
        <v>100</v>
      </c>
    </row>
    <row r="67" spans="1:4" ht="9.75">
      <c r="A67" s="5">
        <v>39203</v>
      </c>
      <c r="B67" s="9">
        <f>'Pr Cultivos'!K67</f>
        <v>137.29437954335023</v>
      </c>
      <c r="C67" s="9">
        <f>Canasta!I68</f>
        <v>116.38332424088098</v>
      </c>
      <c r="D67" s="60">
        <v>100</v>
      </c>
    </row>
    <row r="68" spans="1:4" ht="9.75">
      <c r="A68" s="5">
        <v>39234</v>
      </c>
      <c r="B68" s="9">
        <f>'Pr Cultivos'!K68</f>
        <v>147.9442879375899</v>
      </c>
      <c r="C68" s="9">
        <f>Canasta!I69</f>
        <v>119.45404771356027</v>
      </c>
      <c r="D68" s="60">
        <v>100</v>
      </c>
    </row>
    <row r="69" spans="1:4" ht="9.75">
      <c r="A69" s="5">
        <v>39264</v>
      </c>
      <c r="B69" s="9">
        <f>'Pr Cultivos'!K69</f>
        <v>159.48779574870474</v>
      </c>
      <c r="C69" s="9">
        <f>Canasta!I70</f>
        <v>122.25023448271149</v>
      </c>
      <c r="D69" s="60">
        <v>100</v>
      </c>
    </row>
    <row r="70" spans="1:4" ht="9.75">
      <c r="A70" s="5">
        <v>39295</v>
      </c>
      <c r="B70" s="9">
        <f>'Pr Cultivos'!K70</f>
        <v>166.772390877511</v>
      </c>
      <c r="C70" s="9">
        <f>Canasta!I71</f>
        <v>123.37568419659506</v>
      </c>
      <c r="D70" s="60">
        <v>100</v>
      </c>
    </row>
    <row r="71" spans="1:4" ht="9.75">
      <c r="A71" s="5">
        <v>39326</v>
      </c>
      <c r="B71" s="9">
        <f>'Pr Cultivos'!K71</f>
        <v>177.39800240341998</v>
      </c>
      <c r="C71" s="9">
        <f>Canasta!I72</f>
        <v>125.86467460089919</v>
      </c>
      <c r="D71" s="60">
        <v>100</v>
      </c>
    </row>
    <row r="72" spans="1:4" ht="9.75">
      <c r="A72" s="5">
        <v>39356</v>
      </c>
      <c r="B72" s="9">
        <f>'Pr Cultivos'!K72</f>
        <v>183.3362883578601</v>
      </c>
      <c r="C72" s="9">
        <f>Canasta!I73</f>
        <v>131.6123419042261</v>
      </c>
      <c r="D72" s="60">
        <v>100</v>
      </c>
    </row>
    <row r="73" spans="1:4" ht="9.75">
      <c r="A73" s="5">
        <v>39387</v>
      </c>
      <c r="B73" s="9">
        <f>'Pr Cultivos'!K73</f>
        <v>179.22696558381438</v>
      </c>
      <c r="C73" s="9">
        <f>Canasta!I74</f>
        <v>189.54553596228544</v>
      </c>
      <c r="D73" s="60">
        <v>100</v>
      </c>
    </row>
    <row r="74" spans="1:4" ht="9.75">
      <c r="A74" s="5">
        <v>39417</v>
      </c>
      <c r="B74" s="9">
        <f>'Pr Cultivos'!K74</f>
        <v>187.19752040608606</v>
      </c>
      <c r="C74" s="9">
        <f>Canasta!I75</f>
        <v>199.69026533149895</v>
      </c>
      <c r="D74" s="60">
        <v>100</v>
      </c>
    </row>
    <row r="75" spans="1:4" ht="9.75">
      <c r="A75" s="5">
        <v>39448</v>
      </c>
      <c r="B75" s="9">
        <f>'Pr Cultivos'!K75</f>
        <v>213.6640334114773</v>
      </c>
      <c r="C75" s="9">
        <f>Canasta!I76</f>
        <v>223.08112017273876</v>
      </c>
      <c r="D75" s="60">
        <v>100</v>
      </c>
    </row>
    <row r="76" spans="1:4" ht="9.75">
      <c r="A76" s="5">
        <v>39479</v>
      </c>
      <c r="B76" s="9">
        <f>'Pr Cultivos'!K76</f>
        <v>232.5433567765279</v>
      </c>
      <c r="C76" s="9">
        <f>Canasta!I77</f>
        <v>238.3156237239367</v>
      </c>
      <c r="D76" s="60">
        <v>100</v>
      </c>
    </row>
    <row r="77" spans="1:4" ht="9.75">
      <c r="A77" s="5">
        <v>39508</v>
      </c>
      <c r="B77" s="9">
        <f>'Pr Cultivos'!K77</f>
        <v>243.69102263548788</v>
      </c>
      <c r="C77" s="9">
        <f>Canasta!I78</f>
        <v>249.3720649187338</v>
      </c>
      <c r="D77" s="60">
        <v>100</v>
      </c>
    </row>
    <row r="78" spans="1:4" ht="9.75">
      <c r="A78" s="5">
        <v>39539</v>
      </c>
      <c r="B78" s="9">
        <f>'Pr Cultivos'!K78</f>
        <v>244.63663048403305</v>
      </c>
      <c r="C78" s="9">
        <f>Canasta!I79</f>
        <v>276.5747741223694</v>
      </c>
      <c r="D78" s="60">
        <v>100</v>
      </c>
    </row>
    <row r="79" spans="1:4" ht="9.75">
      <c r="A79" s="5">
        <v>39569</v>
      </c>
      <c r="B79" s="9">
        <f>'Pr Cultivos'!K79</f>
        <v>242.2135103721361</v>
      </c>
      <c r="C79" s="9">
        <f>Canasta!I80</f>
        <v>288.9710350904091</v>
      </c>
      <c r="D79" s="60">
        <v>100</v>
      </c>
    </row>
    <row r="80" spans="1:4" ht="9.75">
      <c r="A80" s="5">
        <v>39600</v>
      </c>
      <c r="B80" s="9">
        <f>'Pr Cultivos'!K80</f>
        <v>265.47283675787844</v>
      </c>
      <c r="C80" s="9">
        <f>Canasta!I81</f>
        <v>293.51325463589325</v>
      </c>
      <c r="D80" s="60">
        <v>100</v>
      </c>
    </row>
    <row r="81" spans="1:4" ht="9.75">
      <c r="A81" s="5">
        <v>39630</v>
      </c>
      <c r="B81" s="9">
        <f>'Pr Cultivos'!K81</f>
        <v>270.14177551007015</v>
      </c>
      <c r="C81" s="9">
        <f>Canasta!I82</f>
        <v>311.90444369607866</v>
      </c>
      <c r="D81" s="60">
        <v>100</v>
      </c>
    </row>
    <row r="82" spans="1:4" ht="9.75">
      <c r="A82" s="5">
        <v>39661</v>
      </c>
      <c r="B82" s="9">
        <f>'Pr Cultivos'!K82</f>
        <v>222.1193435905518</v>
      </c>
      <c r="C82" s="9">
        <f>Canasta!I83</f>
        <v>313.659983134482</v>
      </c>
      <c r="D82" s="60">
        <v>100</v>
      </c>
    </row>
    <row r="83" spans="1:4" ht="9.75">
      <c r="A83" s="5">
        <v>39692</v>
      </c>
      <c r="B83" s="9">
        <f>'Pr Cultivos'!K83</f>
        <v>220.92091697694423</v>
      </c>
      <c r="C83" s="9">
        <f>Canasta!I84</f>
        <v>302.10702811429564</v>
      </c>
      <c r="D83" s="60">
        <v>100</v>
      </c>
    </row>
    <row r="84" spans="1:4" ht="9.75">
      <c r="A84" s="5">
        <v>39722</v>
      </c>
      <c r="B84" s="9">
        <f>'Pr Cultivos'!K84</f>
        <v>218.96731742873467</v>
      </c>
      <c r="C84" s="9">
        <f>Canasta!I85</f>
        <v>281.3905721531609</v>
      </c>
      <c r="D84" s="60">
        <v>100</v>
      </c>
    </row>
    <row r="85" spans="1:4" ht="9.75">
      <c r="A85" s="5">
        <v>39753</v>
      </c>
      <c r="B85" s="9">
        <f>'Pr Cultivos'!K85</f>
        <v>213.1065187841059</v>
      </c>
      <c r="C85" s="9">
        <f>Canasta!I86</f>
        <v>256.29291945475063</v>
      </c>
      <c r="D85" s="60">
        <v>100</v>
      </c>
    </row>
    <row r="86" spans="1:4" ht="9.75">
      <c r="A86" s="5">
        <v>39783</v>
      </c>
      <c r="B86" s="9">
        <f>'Pr Cultivos'!K86</f>
        <v>144.63991384461826</v>
      </c>
      <c r="C86" s="9">
        <f>Canasta!I87</f>
        <v>234.17311449495352</v>
      </c>
      <c r="D86" s="60">
        <v>100</v>
      </c>
    </row>
    <row r="87" spans="1:4" ht="9.75">
      <c r="A87" s="5">
        <v>39814</v>
      </c>
      <c r="B87" s="9">
        <f>'Pr Cultivos'!K87</f>
        <v>161.5572979255728</v>
      </c>
      <c r="C87" s="9">
        <f>Canasta!I88</f>
        <v>222.22229140897625</v>
      </c>
      <c r="D87" s="60">
        <v>100</v>
      </c>
    </row>
    <row r="88" spans="1:4" ht="9.75">
      <c r="A88" s="5">
        <v>39845</v>
      </c>
      <c r="B88" s="9">
        <f>'Pr Cultivos'!K88</f>
        <v>166.9636794652062</v>
      </c>
      <c r="C88" s="9">
        <f>Canasta!I89</f>
        <v>221.08655982145848</v>
      </c>
      <c r="D88" s="60">
        <v>100</v>
      </c>
    </row>
    <row r="89" spans="1:4" ht="9.75">
      <c r="A89" s="5">
        <v>39873</v>
      </c>
      <c r="B89" s="9">
        <f>'Pr Cultivos'!K89</f>
        <v>149.98620988554205</v>
      </c>
      <c r="C89" s="9">
        <f>Canasta!I90</f>
        <v>207.7415313737762</v>
      </c>
      <c r="D89" s="60">
        <v>100</v>
      </c>
    </row>
    <row r="90" spans="1:4" ht="9.75">
      <c r="A90" s="5">
        <v>39904</v>
      </c>
      <c r="B90" s="9">
        <f>'Pr Cultivos'!K90</f>
        <v>170.01930616024117</v>
      </c>
      <c r="C90" s="9">
        <f>Canasta!I91</f>
        <v>207.29931415560128</v>
      </c>
      <c r="D90" s="60">
        <v>100</v>
      </c>
    </row>
    <row r="91" spans="1:4" ht="9.75">
      <c r="A91" s="5">
        <v>39934</v>
      </c>
      <c r="B91" s="9">
        <f>'Pr Cultivos'!K91</f>
        <v>189.09136279164449</v>
      </c>
      <c r="C91" s="9">
        <f>Canasta!I92</f>
        <v>210.71663226251232</v>
      </c>
      <c r="D91" s="60">
        <v>100</v>
      </c>
    </row>
    <row r="92" spans="1:4" ht="9.75">
      <c r="A92" s="5">
        <v>39965</v>
      </c>
      <c r="B92" s="9">
        <f>'Pr Cultivos'!K92</f>
        <v>196.96092144231466</v>
      </c>
      <c r="C92" s="9">
        <f>Canasta!I93</f>
        <v>205.38260909493704</v>
      </c>
      <c r="D92" s="60">
        <v>100</v>
      </c>
    </row>
    <row r="93" spans="1:4" ht="9.75">
      <c r="A93" s="5">
        <v>39995</v>
      </c>
      <c r="B93" s="9">
        <f>'Pr Cultivos'!K93</f>
        <v>190.79871029596214</v>
      </c>
      <c r="C93" s="9">
        <f>Canasta!I94</f>
        <v>205.8508877327001</v>
      </c>
      <c r="D93" s="60">
        <v>100</v>
      </c>
    </row>
    <row r="94" spans="1:4" ht="9.75">
      <c r="A94" s="5">
        <v>40026</v>
      </c>
      <c r="B94" s="9">
        <f>'Pr Cultivos'!K94</f>
        <v>189.50900625808532</v>
      </c>
      <c r="C94" s="9">
        <f>Canasta!I95</f>
        <v>204.6609223924489</v>
      </c>
      <c r="D94" s="60">
        <v>100</v>
      </c>
    </row>
    <row r="95" spans="1:4" ht="9.75">
      <c r="A95" s="5">
        <v>40057</v>
      </c>
      <c r="B95" s="9">
        <f>'Pr Cultivos'!K95</f>
        <v>181.72744167109923</v>
      </c>
      <c r="C95" s="9">
        <f>Canasta!I96</f>
        <v>210.57009205448745</v>
      </c>
      <c r="D95" s="60">
        <v>100</v>
      </c>
    </row>
    <row r="96" spans="1:4" ht="9.75">
      <c r="A96" s="5">
        <v>40087</v>
      </c>
      <c r="B96" s="9">
        <f>'Pr Cultivos'!K96</f>
        <v>181.25276154077795</v>
      </c>
      <c r="C96" s="9">
        <f>Canasta!I97</f>
        <v>214.69971020093507</v>
      </c>
      <c r="D96" s="60">
        <v>100</v>
      </c>
    </row>
    <row r="97" spans="1:4" ht="9.75">
      <c r="A97" s="5">
        <v>40118</v>
      </c>
      <c r="B97" s="9">
        <f>'Pr Cultivos'!K97</f>
        <v>183.89035545661696</v>
      </c>
      <c r="C97" s="9">
        <f>Canasta!I98</f>
        <v>216.46851623060866</v>
      </c>
      <c r="D97" s="60">
        <v>100</v>
      </c>
    </row>
    <row r="98" spans="1:4" ht="9.75">
      <c r="A98" s="5">
        <v>40148</v>
      </c>
      <c r="B98" s="9">
        <f>'Pr Cultivos'!K98</f>
        <v>166.31075037922815</v>
      </c>
      <c r="C98" s="9">
        <f>Canasta!I99</f>
        <v>221.0750669689096</v>
      </c>
      <c r="D98" s="60">
        <v>100</v>
      </c>
    </row>
    <row r="99" spans="1:4" ht="9.75">
      <c r="A99" s="5">
        <v>40179</v>
      </c>
      <c r="B99" s="9">
        <f>'Pr Cultivos'!K99</f>
        <v>159.57460780257813</v>
      </c>
      <c r="C99" s="9">
        <f>Canasta!I100</f>
        <v>229.19695513964209</v>
      </c>
      <c r="D99" s="60">
        <v>100</v>
      </c>
    </row>
    <row r="100" spans="1:4" ht="9.75">
      <c r="A100" s="5">
        <v>40210</v>
      </c>
      <c r="B100" s="9">
        <f>'Pr Cultivos'!K100</f>
        <v>151.66236546430002</v>
      </c>
      <c r="C100" s="9">
        <f>Canasta!I101</f>
        <v>230.39869090636367</v>
      </c>
      <c r="D100" s="60">
        <v>100</v>
      </c>
    </row>
    <row r="101" spans="1:4" ht="9.75">
      <c r="A101" s="5">
        <v>40238</v>
      </c>
      <c r="B101" s="9">
        <f>'Pr Cultivos'!K101</f>
        <v>147.74301793371552</v>
      </c>
      <c r="C101" s="9">
        <f>Canasta!I102</f>
        <v>232.9484029125238</v>
      </c>
      <c r="D101" s="60">
        <v>100</v>
      </c>
    </row>
    <row r="102" spans="1:4" ht="9.75">
      <c r="A102" s="5">
        <v>40269</v>
      </c>
      <c r="B102" s="9">
        <f>'Pr Cultivos'!K102</f>
        <v>150.50251833756886</v>
      </c>
      <c r="C102" s="9">
        <f>Canasta!I103</f>
        <v>234.83920428760882</v>
      </c>
      <c r="D102" s="60">
        <v>100</v>
      </c>
    </row>
    <row r="103" spans="1:4" ht="9.75">
      <c r="A103" s="5">
        <v>40299</v>
      </c>
      <c r="B103" s="9">
        <f>'Pr Cultivos'!K103</f>
        <v>148.16985480979494</v>
      </c>
      <c r="C103" s="9">
        <f>Canasta!I104</f>
        <v>234.79944881650218</v>
      </c>
      <c r="D103" s="60">
        <v>100</v>
      </c>
    </row>
    <row r="104" spans="1:4" ht="9.75">
      <c r="A104" s="5">
        <v>40330</v>
      </c>
      <c r="B104" s="9">
        <f>'Pr Cultivos'!K104</f>
        <v>149.12531274009575</v>
      </c>
      <c r="C104" s="9">
        <f>Canasta!I105</f>
        <v>229.3078127531248</v>
      </c>
      <c r="D104" s="60">
        <v>100</v>
      </c>
    </row>
    <row r="105" spans="1:4" ht="9.75">
      <c r="A105" s="5">
        <v>40360</v>
      </c>
      <c r="B105" s="9">
        <f>'Pr Cultivos'!K105</f>
        <v>162.9229789273918</v>
      </c>
      <c r="C105" s="9">
        <f>Canasta!I106</f>
        <v>226.9380500108144</v>
      </c>
      <c r="D105" s="60">
        <v>100</v>
      </c>
    </row>
    <row r="106" spans="1:4" ht="9.75">
      <c r="A106" s="5">
        <v>40391</v>
      </c>
      <c r="B106" s="9">
        <f>'Pr Cultivos'!K106</f>
        <v>176.38607067105323</v>
      </c>
      <c r="C106" s="9">
        <f>Canasta!I107</f>
        <v>227.47714911584575</v>
      </c>
      <c r="D106" s="60">
        <v>100</v>
      </c>
    </row>
    <row r="107" spans="1:4" ht="9.75">
      <c r="A107" s="5">
        <v>40422</v>
      </c>
      <c r="B107" s="9">
        <f>'Pr Cultivos'!K107</f>
        <v>193.0130086746387</v>
      </c>
      <c r="C107" s="9">
        <f>Canasta!I108</f>
        <v>232.83119670026431</v>
      </c>
      <c r="D107" s="60">
        <v>100</v>
      </c>
    </row>
    <row r="108" spans="1:4" ht="9.75">
      <c r="A108" s="5">
        <v>40452</v>
      </c>
      <c r="B108" s="9">
        <f>'Pr Cultivos'!K108</f>
        <v>202.80139973309932</v>
      </c>
      <c r="C108" s="9">
        <f>Canasta!I109</f>
        <v>237.3930831698</v>
      </c>
      <c r="D108" s="60">
        <v>100</v>
      </c>
    </row>
    <row r="109" spans="1:4" ht="9.75">
      <c r="A109" s="5">
        <v>40483</v>
      </c>
      <c r="B109" s="9">
        <f>'Pr Cultivos'!K109</f>
        <v>218.33251249318707</v>
      </c>
      <c r="C109" s="9">
        <f>Canasta!I110</f>
        <v>243.5192438213561</v>
      </c>
      <c r="D109" s="60">
        <v>100</v>
      </c>
    </row>
    <row r="110" spans="1:4" ht="9.75">
      <c r="A110" s="5">
        <v>40513</v>
      </c>
      <c r="B110" s="9">
        <f>'Pr Cultivos'!K110</f>
        <v>217.97259050583457</v>
      </c>
      <c r="C110" s="9">
        <f>Canasta!I111</f>
        <v>243.34796517856188</v>
      </c>
      <c r="D110" s="60">
        <v>100</v>
      </c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pane ySplit="2" topLeftCell="BM110" activePane="bottomLeft" state="frozen"/>
      <selection pane="topLeft" activeCell="A1" sqref="A1"/>
      <selection pane="bottomLeft" activeCell="H93" sqref="H93:K110"/>
    </sheetView>
  </sheetViews>
  <sheetFormatPr defaultColWidth="11.421875" defaultRowHeight="12.75"/>
  <cols>
    <col min="3" max="3" width="13.7109375" style="0" customWidth="1"/>
    <col min="4" max="4" width="12.140625" style="0" bestFit="1" customWidth="1"/>
    <col min="5" max="5" width="16.421875" style="0" customWidth="1"/>
    <col min="6" max="6" width="5.421875" style="91" customWidth="1"/>
  </cols>
  <sheetData>
    <row r="1" spans="1:7" ht="12.75">
      <c r="A1" t="s">
        <v>82</v>
      </c>
      <c r="G1" t="s">
        <v>87</v>
      </c>
    </row>
    <row r="2" spans="1:11" s="89" customFormat="1" ht="15">
      <c r="A2" s="89" t="s">
        <v>1</v>
      </c>
      <c r="B2" s="89" t="s">
        <v>83</v>
      </c>
      <c r="C2" s="90" t="s">
        <v>84</v>
      </c>
      <c r="D2" s="90" t="s">
        <v>85</v>
      </c>
      <c r="E2" s="90" t="s">
        <v>86</v>
      </c>
      <c r="F2" s="92"/>
      <c r="G2" s="89" t="s">
        <v>1</v>
      </c>
      <c r="H2" s="89" t="s">
        <v>83</v>
      </c>
      <c r="I2" s="90" t="s">
        <v>84</v>
      </c>
      <c r="J2" s="90" t="s">
        <v>85</v>
      </c>
      <c r="K2" s="90" t="s">
        <v>86</v>
      </c>
    </row>
    <row r="3" spans="1:11" ht="12.75">
      <c r="A3" s="87">
        <v>37257</v>
      </c>
      <c r="B3" s="88">
        <f>Indices!C3</f>
        <v>91.95001233908098</v>
      </c>
      <c r="G3" s="87">
        <v>37257</v>
      </c>
      <c r="H3" s="88">
        <f>Indices!B3</f>
        <v>85.70227799557405</v>
      </c>
      <c r="I3" s="88"/>
      <c r="J3" s="88"/>
      <c r="K3" s="88"/>
    </row>
    <row r="4" spans="1:11" ht="12.75">
      <c r="A4" s="87">
        <v>37288</v>
      </c>
      <c r="B4" s="88">
        <f>Indices!C4</f>
        <v>92.02087897745953</v>
      </c>
      <c r="C4" s="88">
        <f>((B4-B3)/B3)*100</f>
        <v>0.07707083074357236</v>
      </c>
      <c r="D4" s="88">
        <f>C4+D3</f>
        <v>0.07707083074357236</v>
      </c>
      <c r="E4" s="88"/>
      <c r="G4" s="87">
        <v>37288</v>
      </c>
      <c r="H4" s="88">
        <f>Indices!B4</f>
        <v>84.73486863274299</v>
      </c>
      <c r="I4" s="88">
        <f aca="true" t="shared" si="0" ref="I4:I66">((H4-H3)/H3)*100</f>
        <v>-1.1288023906214293</v>
      </c>
      <c r="J4" s="88">
        <f aca="true" t="shared" si="1" ref="J4:J66">I4+J3</f>
        <v>-1.1288023906214293</v>
      </c>
      <c r="K4" s="88"/>
    </row>
    <row r="5" spans="1:11" ht="12.75">
      <c r="A5" s="87">
        <v>37316</v>
      </c>
      <c r="B5" s="88">
        <f>Indices!C5</f>
        <v>91.09802208017368</v>
      </c>
      <c r="C5" s="88">
        <f aca="true" t="shared" si="2" ref="C5:C68">((B5-B4)/B4)*100</f>
        <v>-1.002877724643238</v>
      </c>
      <c r="D5" s="88">
        <f aca="true" t="shared" si="3" ref="D5:D68">C5+D4</f>
        <v>-0.9258068938996658</v>
      </c>
      <c r="E5" s="88"/>
      <c r="G5" s="87">
        <v>37316</v>
      </c>
      <c r="H5" s="88">
        <f>Indices!B5</f>
        <v>84.33147495124211</v>
      </c>
      <c r="I5" s="88">
        <f t="shared" si="0"/>
        <v>-0.4760657424858446</v>
      </c>
      <c r="J5" s="88">
        <f t="shared" si="1"/>
        <v>-1.6048681331072738</v>
      </c>
      <c r="K5" s="88"/>
    </row>
    <row r="6" spans="1:11" ht="12.75">
      <c r="A6" s="87">
        <v>37347</v>
      </c>
      <c r="B6" s="88">
        <f>Indices!C6</f>
        <v>90.61816882503747</v>
      </c>
      <c r="C6" s="88">
        <f t="shared" si="2"/>
        <v>-0.5267438789328444</v>
      </c>
      <c r="D6" s="88">
        <f t="shared" si="3"/>
        <v>-1.45255077283251</v>
      </c>
      <c r="E6" s="88"/>
      <c r="G6" s="87">
        <v>37347</v>
      </c>
      <c r="H6" s="88">
        <f>Indices!B6</f>
        <v>84.8814378492675</v>
      </c>
      <c r="I6" s="88">
        <f t="shared" si="0"/>
        <v>0.6521442893573915</v>
      </c>
      <c r="J6" s="88">
        <f t="shared" si="1"/>
        <v>-0.9527238437498823</v>
      </c>
      <c r="K6" s="88"/>
    </row>
    <row r="7" spans="1:11" ht="12.75">
      <c r="A7" s="87">
        <v>37377</v>
      </c>
      <c r="B7" s="88">
        <f>Indices!C7</f>
        <v>90.67147574876957</v>
      </c>
      <c r="C7" s="88">
        <f t="shared" si="2"/>
        <v>0.05882586728828926</v>
      </c>
      <c r="D7" s="88">
        <f t="shared" si="3"/>
        <v>-1.3937249055442207</v>
      </c>
      <c r="E7" s="88"/>
      <c r="G7" s="87">
        <v>37377</v>
      </c>
      <c r="H7" s="88">
        <f>Indices!B7</f>
        <v>87.04057577011223</v>
      </c>
      <c r="I7" s="88">
        <f t="shared" si="0"/>
        <v>2.543710351230061</v>
      </c>
      <c r="J7" s="88">
        <f t="shared" si="1"/>
        <v>1.5909865074801788</v>
      </c>
      <c r="K7" s="88"/>
    </row>
    <row r="8" spans="1:11" ht="12.75">
      <c r="A8" s="87">
        <v>37408</v>
      </c>
      <c r="B8" s="88">
        <f>Indices!C8</f>
        <v>90.26642313644192</v>
      </c>
      <c r="C8" s="88">
        <f t="shared" si="2"/>
        <v>-0.44672550985048665</v>
      </c>
      <c r="D8" s="88">
        <f t="shared" si="3"/>
        <v>-1.8404504153947072</v>
      </c>
      <c r="E8" s="88"/>
      <c r="G8" s="87">
        <v>37408</v>
      </c>
      <c r="H8" s="88">
        <f>Indices!B8</f>
        <v>87.53701989059843</v>
      </c>
      <c r="I8" s="88">
        <f t="shared" si="0"/>
        <v>0.5703594169659323</v>
      </c>
      <c r="J8" s="88">
        <f t="shared" si="1"/>
        <v>2.161345924446111</v>
      </c>
      <c r="K8" s="88"/>
    </row>
    <row r="9" spans="1:11" ht="12.75">
      <c r="A9" s="87">
        <v>37438</v>
      </c>
      <c r="B9" s="88">
        <f>Indices!C9</f>
        <v>87.76886394026823</v>
      </c>
      <c r="C9" s="88">
        <f t="shared" si="2"/>
        <v>-2.766875111910112</v>
      </c>
      <c r="D9" s="88">
        <f t="shared" si="3"/>
        <v>-4.60732552730482</v>
      </c>
      <c r="E9" s="88"/>
      <c r="G9" s="87">
        <v>37438</v>
      </c>
      <c r="H9" s="88">
        <f>Indices!B9</f>
        <v>87.40404378689678</v>
      </c>
      <c r="I9" s="88">
        <f t="shared" si="0"/>
        <v>-0.15190841985235642</v>
      </c>
      <c r="J9" s="88">
        <f t="shared" si="1"/>
        <v>2.0094375045937545</v>
      </c>
      <c r="K9" s="88"/>
    </row>
    <row r="10" spans="1:11" ht="12.75">
      <c r="A10" s="87">
        <v>37469</v>
      </c>
      <c r="B10" s="88">
        <f>Indices!C10</f>
        <v>85.76098308609114</v>
      </c>
      <c r="C10" s="88">
        <f t="shared" si="2"/>
        <v>-2.287691516143546</v>
      </c>
      <c r="D10" s="88">
        <f t="shared" si="3"/>
        <v>-6.895017043448366</v>
      </c>
      <c r="E10" s="88"/>
      <c r="G10" s="87">
        <v>37469</v>
      </c>
      <c r="H10" s="88">
        <f>Indices!B10</f>
        <v>87.32031809197352</v>
      </c>
      <c r="I10" s="88">
        <f t="shared" si="0"/>
        <v>-0.09579155757071668</v>
      </c>
      <c r="J10" s="88">
        <f t="shared" si="1"/>
        <v>1.9136459470230378</v>
      </c>
      <c r="K10" s="88"/>
    </row>
    <row r="11" spans="1:11" ht="12.75">
      <c r="A11" s="87">
        <v>37500</v>
      </c>
      <c r="B11" s="88">
        <f>Indices!C11</f>
        <v>85.93411530115134</v>
      </c>
      <c r="C11" s="88">
        <f t="shared" si="2"/>
        <v>0.20187760078075817</v>
      </c>
      <c r="D11" s="88">
        <f t="shared" si="3"/>
        <v>-6.693139442667608</v>
      </c>
      <c r="E11" s="88"/>
      <c r="G11" s="87">
        <v>37500</v>
      </c>
      <c r="H11" s="88">
        <f>Indices!B11</f>
        <v>87.77342185273473</v>
      </c>
      <c r="I11" s="88">
        <f t="shared" si="0"/>
        <v>0.5188984312722728</v>
      </c>
      <c r="J11" s="88">
        <f t="shared" si="1"/>
        <v>2.4325443782953107</v>
      </c>
      <c r="K11" s="88"/>
    </row>
    <row r="12" spans="1:11" ht="12.75">
      <c r="A12" s="87">
        <v>37530</v>
      </c>
      <c r="B12" s="88">
        <f>Indices!C12</f>
        <v>86.62305430442598</v>
      </c>
      <c r="C12" s="88">
        <f t="shared" si="2"/>
        <v>0.8017060522009123</v>
      </c>
      <c r="D12" s="88">
        <f t="shared" si="3"/>
        <v>-5.891433390466696</v>
      </c>
      <c r="E12" s="88"/>
      <c r="G12" s="87">
        <v>37530</v>
      </c>
      <c r="H12" s="88">
        <f>Indices!B12</f>
        <v>87.48448612123482</v>
      </c>
      <c r="I12" s="88">
        <f t="shared" si="0"/>
        <v>-0.3291836246109645</v>
      </c>
      <c r="J12" s="88">
        <f t="shared" si="1"/>
        <v>2.1033607536843464</v>
      </c>
      <c r="K12" s="88"/>
    </row>
    <row r="13" spans="1:11" ht="12.75">
      <c r="A13" s="87">
        <v>37561</v>
      </c>
      <c r="B13" s="88">
        <f>Indices!C13</f>
        <v>86.9611705888425</v>
      </c>
      <c r="C13" s="88">
        <f t="shared" si="2"/>
        <v>0.39033059631938294</v>
      </c>
      <c r="D13" s="88">
        <f t="shared" si="3"/>
        <v>-5.501102794147313</v>
      </c>
      <c r="E13" s="88"/>
      <c r="G13" s="87">
        <v>37561</v>
      </c>
      <c r="H13" s="88">
        <f>Indices!B13</f>
        <v>89.05229080068032</v>
      </c>
      <c r="I13" s="88">
        <f t="shared" si="0"/>
        <v>1.7920945175043481</v>
      </c>
      <c r="J13" s="88">
        <f t="shared" si="1"/>
        <v>3.8954552711886947</v>
      </c>
      <c r="K13" s="88"/>
    </row>
    <row r="14" spans="1:11" ht="12.75">
      <c r="A14" s="87">
        <v>37591</v>
      </c>
      <c r="B14" s="88">
        <f>Indices!C14</f>
        <v>87.22662089739183</v>
      </c>
      <c r="C14" s="88">
        <f t="shared" si="2"/>
        <v>0.3052515355438159</v>
      </c>
      <c r="D14" s="88">
        <f t="shared" si="3"/>
        <v>-5.195851258603497</v>
      </c>
      <c r="E14" s="99" t="e">
        <f aca="true" t="shared" si="4" ref="E14:E77">+(B14/B2-1)</f>
        <v>#VALUE!</v>
      </c>
      <c r="G14" s="87">
        <v>37591</v>
      </c>
      <c r="H14" s="88">
        <f>Indices!B14</f>
        <v>89.92073967547265</v>
      </c>
      <c r="I14" s="88">
        <f t="shared" si="0"/>
        <v>0.9752122791946038</v>
      </c>
      <c r="J14" s="88">
        <f t="shared" si="1"/>
        <v>4.870667550383299</v>
      </c>
      <c r="K14" s="88"/>
    </row>
    <row r="15" spans="1:11" ht="12.75">
      <c r="A15" s="87">
        <v>37622</v>
      </c>
      <c r="B15" s="88">
        <f>Indices!C15</f>
        <v>84.35763970370861</v>
      </c>
      <c r="C15" s="88">
        <f t="shared" si="2"/>
        <v>-3.289111929554292</v>
      </c>
      <c r="D15" s="88">
        <f t="shared" si="3"/>
        <v>-8.484963188157788</v>
      </c>
      <c r="E15" s="99">
        <f t="shared" si="4"/>
        <v>-0.08257065379582806</v>
      </c>
      <c r="G15" s="87">
        <v>37622</v>
      </c>
      <c r="H15" s="88">
        <f>Indices!B15</f>
        <v>94.6986859990938</v>
      </c>
      <c r="I15" s="88">
        <f t="shared" si="0"/>
        <v>5.313508697620749</v>
      </c>
      <c r="J15" s="88">
        <f t="shared" si="1"/>
        <v>10.184176248004048</v>
      </c>
      <c r="K15" s="99">
        <f aca="true" t="shared" si="5" ref="K15:K78">+(H15/H3-1)</f>
        <v>0.10497279901923195</v>
      </c>
    </row>
    <row r="16" spans="1:11" ht="12.75">
      <c r="A16" s="87">
        <v>37653</v>
      </c>
      <c r="B16" s="88">
        <f>Indices!C16</f>
        <v>85.49803289333003</v>
      </c>
      <c r="C16" s="88">
        <f t="shared" si="2"/>
        <v>1.3518552600888918</v>
      </c>
      <c r="D16" s="88">
        <f t="shared" si="3"/>
        <v>-7.133107928068897</v>
      </c>
      <c r="E16" s="99">
        <f t="shared" si="4"/>
        <v>-0.07088441402224888</v>
      </c>
      <c r="G16" s="87">
        <v>37653</v>
      </c>
      <c r="H16" s="88">
        <f>Indices!B16</f>
        <v>94.6986859990938</v>
      </c>
      <c r="I16" s="88">
        <f t="shared" si="0"/>
        <v>0</v>
      </c>
      <c r="J16" s="88">
        <f t="shared" si="1"/>
        <v>10.184176248004048</v>
      </c>
      <c r="K16" s="99">
        <f t="shared" si="5"/>
        <v>0.1175881608967364</v>
      </c>
    </row>
    <row r="17" spans="1:11" ht="12.75">
      <c r="A17" s="87">
        <v>37681</v>
      </c>
      <c r="B17" s="88">
        <f>Indices!C17</f>
        <v>85.90696186317133</v>
      </c>
      <c r="C17" s="88">
        <f t="shared" si="2"/>
        <v>0.4782905009656662</v>
      </c>
      <c r="D17" s="88">
        <f t="shared" si="3"/>
        <v>-6.6548174271032305</v>
      </c>
      <c r="E17" s="99">
        <f t="shared" si="4"/>
        <v>-0.056983237379553575</v>
      </c>
      <c r="G17" s="87">
        <v>37681</v>
      </c>
      <c r="H17" s="88">
        <f>Indices!B17</f>
        <v>97.21374020737707</v>
      </c>
      <c r="I17" s="88">
        <f t="shared" si="0"/>
        <v>2.6558491089383667</v>
      </c>
      <c r="J17" s="88">
        <f t="shared" si="1"/>
        <v>12.840025356942416</v>
      </c>
      <c r="K17" s="99">
        <f t="shared" si="5"/>
        <v>0.1527574996593275</v>
      </c>
    </row>
    <row r="18" spans="1:11" ht="12.75">
      <c r="A18" s="87">
        <v>37712</v>
      </c>
      <c r="B18" s="88">
        <f>Indices!C18</f>
        <v>86.10648417185111</v>
      </c>
      <c r="C18" s="88">
        <f t="shared" si="2"/>
        <v>0.2322539458415082</v>
      </c>
      <c r="D18" s="88">
        <f t="shared" si="3"/>
        <v>-6.422563481261722</v>
      </c>
      <c r="E18" s="99">
        <f t="shared" si="4"/>
        <v>-0.04978785945120312</v>
      </c>
      <c r="G18" s="87">
        <v>37712</v>
      </c>
      <c r="H18" s="88">
        <f>Indices!B18</f>
        <v>97.4698423330247</v>
      </c>
      <c r="I18" s="88">
        <f t="shared" si="0"/>
        <v>0.2634423128883947</v>
      </c>
      <c r="J18" s="88">
        <f t="shared" si="1"/>
        <v>13.10346766983081</v>
      </c>
      <c r="K18" s="99">
        <f t="shared" si="5"/>
        <v>0.14830574036824995</v>
      </c>
    </row>
    <row r="19" spans="1:11" ht="12.75">
      <c r="A19" s="87">
        <v>37742</v>
      </c>
      <c r="B19" s="88">
        <f>Indices!C19</f>
        <v>86.18002732499767</v>
      </c>
      <c r="C19" s="88">
        <f t="shared" si="2"/>
        <v>0.08540954128353691</v>
      </c>
      <c r="D19" s="88">
        <f t="shared" si="3"/>
        <v>-6.337153939978186</v>
      </c>
      <c r="E19" s="99">
        <f t="shared" si="4"/>
        <v>-0.04953540666103973</v>
      </c>
      <c r="G19" s="87">
        <v>37742</v>
      </c>
      <c r="H19" s="88">
        <f>Indices!B19</f>
        <v>96.72123611959313</v>
      </c>
      <c r="I19" s="88">
        <f t="shared" si="0"/>
        <v>-0.7680388061712593</v>
      </c>
      <c r="J19" s="88">
        <f t="shared" si="1"/>
        <v>12.335428863659551</v>
      </c>
      <c r="K19" s="99">
        <f t="shared" si="5"/>
        <v>0.11122008630835634</v>
      </c>
    </row>
    <row r="20" spans="1:11" ht="12.75">
      <c r="A20" s="87">
        <v>37773</v>
      </c>
      <c r="B20" s="88">
        <f>Indices!C20</f>
        <v>87.12014471896853</v>
      </c>
      <c r="C20" s="88">
        <f t="shared" si="2"/>
        <v>1.0908761846008048</v>
      </c>
      <c r="D20" s="88">
        <f t="shared" si="3"/>
        <v>-5.246277755377381</v>
      </c>
      <c r="E20" s="99">
        <f t="shared" si="4"/>
        <v>-0.0348554679375922</v>
      </c>
      <c r="G20" s="87">
        <v>37773</v>
      </c>
      <c r="H20" s="88">
        <f>Indices!B20</f>
        <v>99.18375655851278</v>
      </c>
      <c r="I20" s="88">
        <f t="shared" si="0"/>
        <v>2.545997691628771</v>
      </c>
      <c r="J20" s="88">
        <f t="shared" si="1"/>
        <v>14.881426555288321</v>
      </c>
      <c r="K20" s="99">
        <f t="shared" si="5"/>
        <v>0.13304927083958473</v>
      </c>
    </row>
    <row r="21" spans="1:11" ht="12.75">
      <c r="A21" s="87">
        <v>37803</v>
      </c>
      <c r="B21" s="88">
        <f>Indices!C21</f>
        <v>87.03788278263738</v>
      </c>
      <c r="C21" s="88">
        <f t="shared" si="2"/>
        <v>-0.09442355335440523</v>
      </c>
      <c r="D21" s="88">
        <f t="shared" si="3"/>
        <v>-5.340701308731786</v>
      </c>
      <c r="E21" s="99">
        <f t="shared" si="4"/>
        <v>-0.008328479198822958</v>
      </c>
      <c r="G21" s="87">
        <v>37803</v>
      </c>
      <c r="H21" s="88">
        <f>Indices!B21</f>
        <v>98.81437849267485</v>
      </c>
      <c r="I21" s="88">
        <f t="shared" si="0"/>
        <v>-0.3724179025423616</v>
      </c>
      <c r="J21" s="88">
        <f t="shared" si="1"/>
        <v>14.50900865274596</v>
      </c>
      <c r="K21" s="99">
        <f t="shared" si="5"/>
        <v>0.13054698857638725</v>
      </c>
    </row>
    <row r="22" spans="1:11" ht="12.75">
      <c r="A22" s="87">
        <v>37834</v>
      </c>
      <c r="B22" s="88">
        <f>Indices!C22</f>
        <v>87.20643185918036</v>
      </c>
      <c r="C22" s="88">
        <f t="shared" si="2"/>
        <v>0.1936502487817823</v>
      </c>
      <c r="D22" s="88">
        <f t="shared" si="3"/>
        <v>-5.1470510599500034</v>
      </c>
      <c r="E22" s="99">
        <f t="shared" si="4"/>
        <v>0.016854386704478364</v>
      </c>
      <c r="G22" s="87">
        <v>37834</v>
      </c>
      <c r="H22" s="88">
        <f>Indices!B22</f>
        <v>98.79960337004132</v>
      </c>
      <c r="I22" s="88">
        <f t="shared" si="0"/>
        <v>-0.014952401521827497</v>
      </c>
      <c r="J22" s="88">
        <f t="shared" si="1"/>
        <v>14.494056251224132</v>
      </c>
      <c r="K22" s="99">
        <f t="shared" si="5"/>
        <v>0.13146178952276388</v>
      </c>
    </row>
    <row r="23" spans="1:11" ht="12.75">
      <c r="A23" s="87">
        <v>37865</v>
      </c>
      <c r="B23" s="88">
        <f>Indices!C23</f>
        <v>88.02728729125434</v>
      </c>
      <c r="C23" s="88">
        <f t="shared" si="2"/>
        <v>0.9412785439948841</v>
      </c>
      <c r="D23" s="88">
        <f t="shared" si="3"/>
        <v>-4.205772515955119</v>
      </c>
      <c r="E23" s="99">
        <f t="shared" si="4"/>
        <v>0.02435786977927923</v>
      </c>
      <c r="G23" s="87">
        <v>37865</v>
      </c>
      <c r="H23" s="88">
        <f>Indices!B23</f>
        <v>99.3003158592883</v>
      </c>
      <c r="I23" s="88">
        <f t="shared" si="0"/>
        <v>0.5067960519756584</v>
      </c>
      <c r="J23" s="88">
        <f t="shared" si="1"/>
        <v>15.00085230319979</v>
      </c>
      <c r="K23" s="99">
        <f t="shared" si="5"/>
        <v>0.13132556260474004</v>
      </c>
    </row>
    <row r="24" spans="1:11" ht="12.75">
      <c r="A24" s="87">
        <v>37895</v>
      </c>
      <c r="B24" s="88">
        <f>Indices!C24</f>
        <v>87.90152096309045</v>
      </c>
      <c r="C24" s="88">
        <f t="shared" si="2"/>
        <v>-0.14287197985298625</v>
      </c>
      <c r="D24" s="88">
        <f t="shared" si="3"/>
        <v>-4.348644495808105</v>
      </c>
      <c r="E24" s="99">
        <f t="shared" si="4"/>
        <v>0.014758965369328303</v>
      </c>
      <c r="G24" s="87">
        <v>37895</v>
      </c>
      <c r="H24" s="88">
        <f>Indices!B24</f>
        <v>100.80245332702928</v>
      </c>
      <c r="I24" s="88">
        <f t="shared" si="0"/>
        <v>1.512721741861885</v>
      </c>
      <c r="J24" s="88">
        <f t="shared" si="1"/>
        <v>16.513574045061677</v>
      </c>
      <c r="K24" s="99">
        <f t="shared" si="5"/>
        <v>0.15223233051101892</v>
      </c>
    </row>
    <row r="25" spans="1:11" ht="12.75">
      <c r="A25" s="87">
        <v>37926</v>
      </c>
      <c r="B25" s="88">
        <f>Indices!C25</f>
        <v>89.15646784324232</v>
      </c>
      <c r="C25" s="88">
        <f t="shared" si="2"/>
        <v>1.4276736811855908</v>
      </c>
      <c r="D25" s="88">
        <f t="shared" si="3"/>
        <v>-2.920970814622514</v>
      </c>
      <c r="E25" s="99">
        <f t="shared" si="4"/>
        <v>0.025244568806223944</v>
      </c>
      <c r="G25" s="87">
        <v>37926</v>
      </c>
      <c r="H25" s="88">
        <f>Indices!B25</f>
        <v>100.80245332702928</v>
      </c>
      <c r="I25" s="88">
        <f t="shared" si="0"/>
        <v>0</v>
      </c>
      <c r="J25" s="88">
        <f t="shared" si="1"/>
        <v>16.513574045061677</v>
      </c>
      <c r="K25" s="99">
        <f t="shared" si="5"/>
        <v>0.13194677442547253</v>
      </c>
    </row>
    <row r="26" spans="1:11" ht="12.75">
      <c r="A26" s="87">
        <v>37956</v>
      </c>
      <c r="B26" s="88">
        <f>Indices!C26</f>
        <v>89.42369600279122</v>
      </c>
      <c r="C26" s="88">
        <f t="shared" si="2"/>
        <v>0.29972941505347817</v>
      </c>
      <c r="D26" s="88">
        <f t="shared" si="3"/>
        <v>-2.621241399569036</v>
      </c>
      <c r="E26" s="99">
        <f t="shared" si="4"/>
        <v>0.02518812585877761</v>
      </c>
      <c r="G26" s="87">
        <v>37956</v>
      </c>
      <c r="H26" s="88">
        <f>Indices!B26</f>
        <v>100.80245332702928</v>
      </c>
      <c r="I26" s="88">
        <f t="shared" si="0"/>
        <v>0</v>
      </c>
      <c r="J26" s="88">
        <f t="shared" si="1"/>
        <v>16.513574045061677</v>
      </c>
      <c r="K26" s="99">
        <f t="shared" si="5"/>
        <v>0.12101450333737418</v>
      </c>
    </row>
    <row r="27" spans="1:11" ht="12.75">
      <c r="A27" s="87">
        <v>37987</v>
      </c>
      <c r="B27" s="88">
        <f>Indices!C27</f>
        <v>91.39025690340914</v>
      </c>
      <c r="C27" s="88">
        <f t="shared" si="2"/>
        <v>2.199149653305023</v>
      </c>
      <c r="D27" s="88">
        <f t="shared" si="3"/>
        <v>-0.4220917462640128</v>
      </c>
      <c r="E27" s="99">
        <f t="shared" si="4"/>
        <v>0.08336669001647468</v>
      </c>
      <c r="G27" s="87">
        <v>37987</v>
      </c>
      <c r="H27" s="88">
        <f>Indices!B27</f>
        <v>118.16420742958833</v>
      </c>
      <c r="I27" s="88">
        <f t="shared" si="0"/>
        <v>17.223543207061653</v>
      </c>
      <c r="J27" s="88">
        <f t="shared" si="1"/>
        <v>33.737117252123326</v>
      </c>
      <c r="K27" s="99">
        <f t="shared" si="5"/>
        <v>0.2477914152971361</v>
      </c>
    </row>
    <row r="28" spans="1:11" ht="12.75">
      <c r="A28" s="87">
        <v>38018</v>
      </c>
      <c r="B28" s="88">
        <f>Indices!C28</f>
        <v>91.33335675246359</v>
      </c>
      <c r="C28" s="88">
        <f t="shared" si="2"/>
        <v>-0.06226063135558298</v>
      </c>
      <c r="D28" s="88">
        <f t="shared" si="3"/>
        <v>-0.48435237761959576</v>
      </c>
      <c r="E28" s="99">
        <f t="shared" si="4"/>
        <v>0.06825097211784836</v>
      </c>
      <c r="G28" s="87">
        <v>38018</v>
      </c>
      <c r="H28" s="88">
        <f>Indices!B28</f>
        <v>118.12110347182549</v>
      </c>
      <c r="I28" s="88">
        <f t="shared" si="0"/>
        <v>-0.03647801538255401</v>
      </c>
      <c r="J28" s="88">
        <f t="shared" si="1"/>
        <v>33.70063923674077</v>
      </c>
      <c r="K28" s="99">
        <f t="shared" si="5"/>
        <v>0.24733624575272173</v>
      </c>
    </row>
    <row r="29" spans="1:11" ht="12.75">
      <c r="A29" s="87">
        <v>38047</v>
      </c>
      <c r="B29" s="88">
        <f>Indices!C29</f>
        <v>92.1627053956474</v>
      </c>
      <c r="C29" s="88">
        <f t="shared" si="2"/>
        <v>0.9080457268548117</v>
      </c>
      <c r="D29" s="88">
        <f t="shared" si="3"/>
        <v>0.4236933492352159</v>
      </c>
      <c r="E29" s="99">
        <f t="shared" si="4"/>
        <v>0.07281998334942763</v>
      </c>
      <c r="G29" s="87">
        <v>38047</v>
      </c>
      <c r="H29" s="88">
        <f>Indices!B29</f>
        <v>124.73394929177911</v>
      </c>
      <c r="I29" s="88">
        <f t="shared" si="0"/>
        <v>5.598361025750941</v>
      </c>
      <c r="J29" s="88">
        <f t="shared" si="1"/>
        <v>39.29900026249171</v>
      </c>
      <c r="K29" s="99">
        <f t="shared" si="5"/>
        <v>0.2830897054850037</v>
      </c>
    </row>
    <row r="30" spans="1:11" ht="12.75">
      <c r="A30" s="87">
        <v>38078</v>
      </c>
      <c r="B30" s="88">
        <f>Indices!C30</f>
        <v>91.41219824163866</v>
      </c>
      <c r="C30" s="88">
        <f t="shared" si="2"/>
        <v>-0.8143284756961731</v>
      </c>
      <c r="D30" s="88">
        <f t="shared" si="3"/>
        <v>-0.39063512646095716</v>
      </c>
      <c r="E30" s="99">
        <f t="shared" si="4"/>
        <v>0.06161805490976069</v>
      </c>
      <c r="G30" s="87">
        <v>38078</v>
      </c>
      <c r="H30" s="88">
        <f>Indices!B30</f>
        <v>128.5092229598839</v>
      </c>
      <c r="I30" s="88">
        <f t="shared" si="0"/>
        <v>3.0266608966847013</v>
      </c>
      <c r="J30" s="88">
        <f t="shared" si="1"/>
        <v>42.32566115917641</v>
      </c>
      <c r="K30" s="99">
        <f t="shared" si="5"/>
        <v>0.3184511217408881</v>
      </c>
    </row>
    <row r="31" spans="1:11" ht="12.75">
      <c r="A31" s="87">
        <v>38108</v>
      </c>
      <c r="B31" s="88">
        <f>Indices!C31</f>
        <v>91.37114588043522</v>
      </c>
      <c r="C31" s="88">
        <f t="shared" si="2"/>
        <v>-0.04490906245895473</v>
      </c>
      <c r="D31" s="88">
        <f t="shared" si="3"/>
        <v>-0.43554418891991187</v>
      </c>
      <c r="E31" s="99">
        <f t="shared" si="4"/>
        <v>0.060235749704059316</v>
      </c>
      <c r="G31" s="87">
        <v>38108</v>
      </c>
      <c r="H31" s="88">
        <f>Indices!B31</f>
        <v>119.80851441066962</v>
      </c>
      <c r="I31" s="88">
        <f t="shared" si="0"/>
        <v>-6.770493470286063</v>
      </c>
      <c r="J31" s="88">
        <f t="shared" si="1"/>
        <v>35.55516768889035</v>
      </c>
      <c r="K31" s="99">
        <f t="shared" si="5"/>
        <v>0.23869916491275722</v>
      </c>
    </row>
    <row r="32" spans="1:11" ht="12.75">
      <c r="A32" s="87">
        <v>38139</v>
      </c>
      <c r="B32" s="88">
        <f>Indices!C32</f>
        <v>91.37995871917445</v>
      </c>
      <c r="C32" s="88">
        <f t="shared" si="2"/>
        <v>0.009645100380774263</v>
      </c>
      <c r="D32" s="88">
        <f t="shared" si="3"/>
        <v>-0.4258990885391376</v>
      </c>
      <c r="E32" s="99">
        <f t="shared" si="4"/>
        <v>0.048895855418367384</v>
      </c>
      <c r="G32" s="87">
        <v>38139</v>
      </c>
      <c r="H32" s="88">
        <f>Indices!B32</f>
        <v>112.09097535509545</v>
      </c>
      <c r="I32" s="88">
        <f t="shared" si="0"/>
        <v>-6.441561431202317</v>
      </c>
      <c r="J32" s="88">
        <f t="shared" si="1"/>
        <v>29.113606257688033</v>
      </c>
      <c r="K32" s="99">
        <f t="shared" si="5"/>
        <v>0.13013440148305078</v>
      </c>
    </row>
    <row r="33" spans="1:11" ht="12.75">
      <c r="A33" s="87">
        <v>38169</v>
      </c>
      <c r="B33" s="88">
        <f>Indices!C33</f>
        <v>96.72713820881413</v>
      </c>
      <c r="C33" s="88">
        <f t="shared" si="2"/>
        <v>5.851588865423356</v>
      </c>
      <c r="D33" s="88">
        <f t="shared" si="3"/>
        <v>5.425689776884218</v>
      </c>
      <c r="E33" s="99">
        <f t="shared" si="4"/>
        <v>0.11132227848848353</v>
      </c>
      <c r="G33" s="87">
        <v>38169</v>
      </c>
      <c r="H33" s="88">
        <f>Indices!B33</f>
        <v>104.22404339289349</v>
      </c>
      <c r="I33" s="88">
        <f t="shared" si="0"/>
        <v>-7.0183455334206295</v>
      </c>
      <c r="J33" s="88">
        <f t="shared" si="1"/>
        <v>22.095260724267405</v>
      </c>
      <c r="K33" s="99">
        <f t="shared" si="5"/>
        <v>0.05474572610523132</v>
      </c>
    </row>
    <row r="34" spans="1:11" ht="12.75">
      <c r="A34" s="87">
        <v>38200</v>
      </c>
      <c r="B34" s="88">
        <f>Indices!C34</f>
        <v>99.07571793096317</v>
      </c>
      <c r="C34" s="88">
        <f t="shared" si="2"/>
        <v>2.42804632251079</v>
      </c>
      <c r="D34" s="88">
        <f t="shared" si="3"/>
        <v>7.853736099395007</v>
      </c>
      <c r="E34" s="99">
        <f t="shared" si="4"/>
        <v>0.13610562682978644</v>
      </c>
      <c r="G34" s="87">
        <v>38200</v>
      </c>
      <c r="H34" s="88">
        <f>Indices!B34</f>
        <v>99.05603383174747</v>
      </c>
      <c r="I34" s="88">
        <f t="shared" si="0"/>
        <v>-4.958557922824171</v>
      </c>
      <c r="J34" s="88">
        <f t="shared" si="1"/>
        <v>17.136702801443235</v>
      </c>
      <c r="K34" s="99">
        <f t="shared" si="5"/>
        <v>0.0025954604366751344</v>
      </c>
    </row>
    <row r="35" spans="1:11" ht="12.75">
      <c r="A35" s="87">
        <v>38231</v>
      </c>
      <c r="B35" s="88">
        <f>Indices!C35</f>
        <v>98.18050233164716</v>
      </c>
      <c r="C35" s="88">
        <f t="shared" si="2"/>
        <v>-0.90356710807768</v>
      </c>
      <c r="D35" s="88">
        <f t="shared" si="3"/>
        <v>6.9501689913173275</v>
      </c>
      <c r="E35" s="99">
        <f t="shared" si="4"/>
        <v>0.11534167816394314</v>
      </c>
      <c r="G35" s="87">
        <v>38231</v>
      </c>
      <c r="H35" s="88">
        <f>Indices!B35</f>
        <v>99.65918717125352</v>
      </c>
      <c r="I35" s="88">
        <f t="shared" si="0"/>
        <v>0.6089011604588795</v>
      </c>
      <c r="J35" s="88">
        <f t="shared" si="1"/>
        <v>17.745603961902116</v>
      </c>
      <c r="K35" s="99">
        <f t="shared" si="5"/>
        <v>0.0036139997024153825</v>
      </c>
    </row>
    <row r="36" spans="1:11" ht="12.75">
      <c r="A36" s="87">
        <v>38261</v>
      </c>
      <c r="B36" s="88">
        <f>Indices!C36</f>
        <v>98.8610298997913</v>
      </c>
      <c r="C36" s="88">
        <f t="shared" si="2"/>
        <v>0.6931392200921588</v>
      </c>
      <c r="D36" s="88">
        <f t="shared" si="3"/>
        <v>7.643308211409487</v>
      </c>
      <c r="E36" s="99">
        <f t="shared" si="4"/>
        <v>0.1246794004998244</v>
      </c>
      <c r="G36" s="87">
        <v>38261</v>
      </c>
      <c r="H36" s="88">
        <f>Indices!B36</f>
        <v>97.88223242252911</v>
      </c>
      <c r="I36" s="88">
        <f t="shared" si="0"/>
        <v>-1.7830315489839412</v>
      </c>
      <c r="J36" s="88">
        <f t="shared" si="1"/>
        <v>15.962572412918174</v>
      </c>
      <c r="K36" s="99">
        <f t="shared" si="5"/>
        <v>-0.02896974039933553</v>
      </c>
    </row>
    <row r="37" spans="1:11" ht="12.75">
      <c r="A37" s="87">
        <v>38292</v>
      </c>
      <c r="B37" s="88">
        <f>Indices!C37</f>
        <v>99.69296226474347</v>
      </c>
      <c r="C37" s="88">
        <f t="shared" si="2"/>
        <v>0.8415169918778306</v>
      </c>
      <c r="D37" s="88">
        <f t="shared" si="3"/>
        <v>8.484825203287317</v>
      </c>
      <c r="E37" s="99">
        <f t="shared" si="4"/>
        <v>0.11817980990483767</v>
      </c>
      <c r="G37" s="87">
        <v>38292</v>
      </c>
      <c r="H37" s="88">
        <f>Indices!B37</f>
        <v>97.82313193199504</v>
      </c>
      <c r="I37" s="88">
        <f t="shared" si="0"/>
        <v>-0.060379181258309024</v>
      </c>
      <c r="J37" s="88">
        <f t="shared" si="1"/>
        <v>15.902193231659865</v>
      </c>
      <c r="K37" s="99">
        <f t="shared" si="5"/>
        <v>-0.029556040519852833</v>
      </c>
    </row>
    <row r="38" spans="1:11" ht="12.75">
      <c r="A38" s="87">
        <v>38322</v>
      </c>
      <c r="B38" s="88">
        <f>Indices!C38</f>
        <v>99.97683444336604</v>
      </c>
      <c r="C38" s="88">
        <f t="shared" si="2"/>
        <v>0.28474645769751095</v>
      </c>
      <c r="D38" s="88">
        <f t="shared" si="3"/>
        <v>8.769571660984827</v>
      </c>
      <c r="E38" s="99">
        <f t="shared" si="4"/>
        <v>0.11801277415602929</v>
      </c>
      <c r="G38" s="87">
        <v>38322</v>
      </c>
      <c r="H38" s="88">
        <f>Indices!B38</f>
        <v>97.62219026417918</v>
      </c>
      <c r="I38" s="88">
        <f t="shared" si="0"/>
        <v>-0.2054132431126266</v>
      </c>
      <c r="J38" s="88">
        <f t="shared" si="1"/>
        <v>15.696779988547238</v>
      </c>
      <c r="K38" s="99">
        <f t="shared" si="5"/>
        <v>-0.03154946092961153</v>
      </c>
    </row>
    <row r="39" spans="1:11" ht="12.75">
      <c r="A39" s="87">
        <v>38353</v>
      </c>
      <c r="B39" s="88">
        <f>Indices!C39</f>
        <v>99.53170956881034</v>
      </c>
      <c r="C39" s="88">
        <f t="shared" si="2"/>
        <v>-0.44522801410345975</v>
      </c>
      <c r="D39" s="88">
        <f t="shared" si="3"/>
        <v>8.324343646881367</v>
      </c>
      <c r="E39" s="99">
        <f t="shared" si="4"/>
        <v>0.08908447072214654</v>
      </c>
      <c r="G39" s="87">
        <v>38353</v>
      </c>
      <c r="H39" s="88">
        <f>Indices!B39</f>
        <v>89.6994411720284</v>
      </c>
      <c r="I39" s="88">
        <f t="shared" si="0"/>
        <v>-8.115725605736486</v>
      </c>
      <c r="J39" s="88">
        <f t="shared" si="1"/>
        <v>7.581054382810752</v>
      </c>
      <c r="K39" s="99">
        <f t="shared" si="5"/>
        <v>-0.2408916107233361</v>
      </c>
    </row>
    <row r="40" spans="1:11" ht="12.75">
      <c r="A40" s="87">
        <v>38384</v>
      </c>
      <c r="B40" s="88">
        <f>Indices!C40</f>
        <v>100</v>
      </c>
      <c r="C40" s="88">
        <f t="shared" si="2"/>
        <v>0.47049370820452907</v>
      </c>
      <c r="D40" s="88">
        <f t="shared" si="3"/>
        <v>8.794837355085896</v>
      </c>
      <c r="E40" s="99">
        <f t="shared" si="4"/>
        <v>0.0948902302039023</v>
      </c>
      <c r="G40" s="87">
        <v>38384</v>
      </c>
      <c r="H40" s="88">
        <f>Indices!B40</f>
        <v>100</v>
      </c>
      <c r="I40" s="88">
        <f t="shared" si="0"/>
        <v>11.483414716282194</v>
      </c>
      <c r="J40" s="88">
        <f t="shared" si="1"/>
        <v>19.064469099092946</v>
      </c>
      <c r="K40" s="99">
        <f t="shared" si="5"/>
        <v>-0.15341122745393065</v>
      </c>
    </row>
    <row r="41" spans="1:11" ht="12.75">
      <c r="A41" s="87">
        <v>38412</v>
      </c>
      <c r="B41" s="88">
        <f>Indices!C41</f>
        <v>99.2379359594279</v>
      </c>
      <c r="C41" s="88">
        <f t="shared" si="2"/>
        <v>-0.7620640405720991</v>
      </c>
      <c r="D41" s="88">
        <f t="shared" si="3"/>
        <v>8.032773314513797</v>
      </c>
      <c r="E41" s="99">
        <f t="shared" si="4"/>
        <v>0.07676891138782316</v>
      </c>
      <c r="G41" s="87">
        <v>38412</v>
      </c>
      <c r="H41" s="88">
        <f>Indices!B41</f>
        <v>101.08350899312465</v>
      </c>
      <c r="I41" s="88">
        <f t="shared" si="0"/>
        <v>1.0835089931246529</v>
      </c>
      <c r="J41" s="88">
        <f t="shared" si="1"/>
        <v>20.1479780922176</v>
      </c>
      <c r="K41" s="99">
        <f t="shared" si="5"/>
        <v>-0.18960708317934416</v>
      </c>
    </row>
    <row r="42" spans="1:11" ht="12.75">
      <c r="A42" s="87">
        <v>38443</v>
      </c>
      <c r="B42" s="88">
        <f>Indices!C42</f>
        <v>101.51875432506931</v>
      </c>
      <c r="C42" s="88">
        <f t="shared" si="2"/>
        <v>2.298333136003444</v>
      </c>
      <c r="D42" s="88">
        <f t="shared" si="3"/>
        <v>10.331106450517241</v>
      </c>
      <c r="E42" s="99">
        <f t="shared" si="4"/>
        <v>0.11056025648475298</v>
      </c>
      <c r="G42" s="87">
        <v>38443</v>
      </c>
      <c r="H42" s="88">
        <f>Indices!B42</f>
        <v>103.21408167687791</v>
      </c>
      <c r="I42" s="88">
        <f t="shared" si="0"/>
        <v>2.1077351834889027</v>
      </c>
      <c r="J42" s="88">
        <f t="shared" si="1"/>
        <v>22.2557132757065</v>
      </c>
      <c r="K42" s="99">
        <f t="shared" si="5"/>
        <v>-0.19683522085338778</v>
      </c>
    </row>
    <row r="43" spans="1:11" ht="12.75">
      <c r="A43" s="87">
        <v>38473</v>
      </c>
      <c r="B43" s="88">
        <f>Indices!C43</f>
        <v>102.1070324583682</v>
      </c>
      <c r="C43" s="88">
        <f t="shared" si="2"/>
        <v>0.5794772967910764</v>
      </c>
      <c r="D43" s="88">
        <f t="shared" si="3"/>
        <v>10.910583747308317</v>
      </c>
      <c r="E43" s="99">
        <f t="shared" si="4"/>
        <v>0.11749755871488743</v>
      </c>
      <c r="G43" s="87">
        <v>38473</v>
      </c>
      <c r="H43" s="88">
        <f>Indices!B43</f>
        <v>101.88760400044654</v>
      </c>
      <c r="I43" s="88">
        <f t="shared" si="0"/>
        <v>-1.285171223616598</v>
      </c>
      <c r="J43" s="88">
        <f t="shared" si="1"/>
        <v>20.970542052089904</v>
      </c>
      <c r="K43" s="99">
        <f t="shared" si="5"/>
        <v>-0.14957960624397093</v>
      </c>
    </row>
    <row r="44" spans="1:11" ht="12.75">
      <c r="A44" s="87">
        <v>38504</v>
      </c>
      <c r="B44" s="88">
        <f>Indices!C44</f>
        <v>102.33019009665514</v>
      </c>
      <c r="C44" s="88">
        <f t="shared" si="2"/>
        <v>0.2185526627442988</v>
      </c>
      <c r="D44" s="88">
        <f t="shared" si="3"/>
        <v>11.129136410052617</v>
      </c>
      <c r="E44" s="99">
        <f t="shared" si="4"/>
        <v>0.11983187047755783</v>
      </c>
      <c r="G44" s="87">
        <v>38504</v>
      </c>
      <c r="H44" s="88">
        <f>Indices!B44</f>
        <v>103.01215500088654</v>
      </c>
      <c r="I44" s="88">
        <f t="shared" si="0"/>
        <v>1.1037171905966743</v>
      </c>
      <c r="J44" s="88">
        <f t="shared" si="1"/>
        <v>22.07425924268658</v>
      </c>
      <c r="K44" s="99">
        <f t="shared" si="5"/>
        <v>-0.08099510531912069</v>
      </c>
    </row>
    <row r="45" spans="1:11" ht="12.75">
      <c r="A45" s="87">
        <v>38534</v>
      </c>
      <c r="B45" s="88">
        <f>Indices!C45</f>
        <v>102.21819931008105</v>
      </c>
      <c r="C45" s="88">
        <f t="shared" si="2"/>
        <v>-0.10944061226537058</v>
      </c>
      <c r="D45" s="88">
        <f t="shared" si="3"/>
        <v>11.019695797787247</v>
      </c>
      <c r="E45" s="99">
        <f t="shared" si="4"/>
        <v>0.056768567776840806</v>
      </c>
      <c r="G45" s="87">
        <v>38534</v>
      </c>
      <c r="H45" s="88">
        <f>Indices!B45</f>
        <v>104.58357137697578</v>
      </c>
      <c r="I45" s="88">
        <f t="shared" si="0"/>
        <v>1.5254669471536852</v>
      </c>
      <c r="J45" s="88">
        <f t="shared" si="1"/>
        <v>23.599726189840265</v>
      </c>
      <c r="K45" s="99">
        <f t="shared" si="5"/>
        <v>0.003449568567657435</v>
      </c>
    </row>
    <row r="46" spans="1:11" ht="12.75">
      <c r="A46" s="87">
        <v>38565</v>
      </c>
      <c r="B46" s="88">
        <f>Indices!C46</f>
        <v>103.36954676280433</v>
      </c>
      <c r="C46" s="88">
        <f t="shared" si="2"/>
        <v>1.126362487790114</v>
      </c>
      <c r="D46" s="88">
        <f t="shared" si="3"/>
        <v>12.146058285577361</v>
      </c>
      <c r="E46" s="99">
        <f t="shared" si="4"/>
        <v>0.04333886164552592</v>
      </c>
      <c r="G46" s="87">
        <v>38565</v>
      </c>
      <c r="H46" s="88">
        <f>Indices!B46</f>
        <v>107.28413545832431</v>
      </c>
      <c r="I46" s="88">
        <f t="shared" si="0"/>
        <v>2.5822067900265493</v>
      </c>
      <c r="J46" s="88">
        <f t="shared" si="1"/>
        <v>26.181932979866815</v>
      </c>
      <c r="K46" s="99">
        <f t="shared" si="5"/>
        <v>0.08306512292378643</v>
      </c>
    </row>
    <row r="47" spans="1:11" ht="12.75">
      <c r="A47" s="87">
        <v>38596</v>
      </c>
      <c r="B47" s="88">
        <f>Indices!C47</f>
        <v>101.62844377508583</v>
      </c>
      <c r="C47" s="88">
        <f t="shared" si="2"/>
        <v>-1.6843480911391693</v>
      </c>
      <c r="D47" s="88">
        <f t="shared" si="3"/>
        <v>10.461710194438192</v>
      </c>
      <c r="E47" s="99">
        <f t="shared" si="4"/>
        <v>0.03511839277203688</v>
      </c>
      <c r="G47" s="87">
        <v>38596</v>
      </c>
      <c r="H47" s="88">
        <f>Indices!B47</f>
        <v>107.28413545832431</v>
      </c>
      <c r="I47" s="88">
        <f t="shared" si="0"/>
        <v>0</v>
      </c>
      <c r="J47" s="88">
        <f t="shared" si="1"/>
        <v>26.181932979866815</v>
      </c>
      <c r="K47" s="99">
        <f t="shared" si="5"/>
        <v>0.07651023958250969</v>
      </c>
    </row>
    <row r="48" spans="1:11" ht="12.75">
      <c r="A48" s="87">
        <v>38626</v>
      </c>
      <c r="B48" s="88">
        <f>Indices!C48</f>
        <v>102.78118310034948</v>
      </c>
      <c r="C48" s="88">
        <f t="shared" si="2"/>
        <v>1.1342684020772602</v>
      </c>
      <c r="D48" s="88">
        <f t="shared" si="3"/>
        <v>11.595978596515453</v>
      </c>
      <c r="E48" s="99">
        <f t="shared" si="4"/>
        <v>0.039653169752851714</v>
      </c>
      <c r="G48" s="87">
        <v>38626</v>
      </c>
      <c r="H48" s="88">
        <f>Indices!B48</f>
        <v>99.40407005378147</v>
      </c>
      <c r="I48" s="88">
        <f t="shared" si="0"/>
        <v>-7.345042555340295</v>
      </c>
      <c r="J48" s="88">
        <f t="shared" si="1"/>
        <v>18.83689042452652</v>
      </c>
      <c r="K48" s="99">
        <f t="shared" si="5"/>
        <v>0.015547639174013028</v>
      </c>
    </row>
    <row r="49" spans="1:11" ht="12.75">
      <c r="A49" s="87">
        <v>38657</v>
      </c>
      <c r="B49" s="88">
        <f>Indices!C49</f>
        <v>102.5044158675679</v>
      </c>
      <c r="C49" s="88">
        <f t="shared" si="2"/>
        <v>-0.26927811534467455</v>
      </c>
      <c r="D49" s="88">
        <f t="shared" si="3"/>
        <v>11.326700481170779</v>
      </c>
      <c r="E49" s="99">
        <f t="shared" si="4"/>
        <v>0.02820112412106246</v>
      </c>
      <c r="G49" s="87">
        <v>38657</v>
      </c>
      <c r="H49" s="88">
        <f>Indices!B49</f>
        <v>99.3597446858809</v>
      </c>
      <c r="I49" s="88">
        <f t="shared" si="0"/>
        <v>-0.04459109961653235</v>
      </c>
      <c r="J49" s="88">
        <f t="shared" si="1"/>
        <v>18.792299324909987</v>
      </c>
      <c r="K49" s="99">
        <f t="shared" si="5"/>
        <v>0.015708071532141155</v>
      </c>
    </row>
    <row r="50" spans="1:11" ht="12.75">
      <c r="A50" s="87">
        <v>38687</v>
      </c>
      <c r="B50" s="88">
        <f>Indices!C50</f>
        <v>102.3769100737547</v>
      </c>
      <c r="C50" s="88">
        <f t="shared" si="2"/>
        <v>-0.12439053745541301</v>
      </c>
      <c r="D50" s="88">
        <f t="shared" si="3"/>
        <v>11.202309943715365</v>
      </c>
      <c r="E50" s="99">
        <f t="shared" si="4"/>
        <v>0.024006317500963048</v>
      </c>
      <c r="G50" s="87">
        <v>38687</v>
      </c>
      <c r="H50" s="88">
        <f>Indices!B50</f>
        <v>98.62263023449762</v>
      </c>
      <c r="I50" s="88">
        <f t="shared" si="0"/>
        <v>-0.7418642768392922</v>
      </c>
      <c r="J50" s="88">
        <f t="shared" si="1"/>
        <v>18.050435048070696</v>
      </c>
      <c r="K50" s="99">
        <f t="shared" si="5"/>
        <v>0.010248079536129051</v>
      </c>
    </row>
    <row r="51" spans="1:11" ht="12.75">
      <c r="A51" s="87">
        <v>38718</v>
      </c>
      <c r="B51" s="88">
        <f>Indices!C51</f>
        <v>104.29356169454589</v>
      </c>
      <c r="C51" s="88">
        <f t="shared" si="2"/>
        <v>1.8721522454725241</v>
      </c>
      <c r="D51" s="88">
        <f t="shared" si="3"/>
        <v>13.074462189187889</v>
      </c>
      <c r="E51" s="99">
        <f t="shared" si="4"/>
        <v>0.04784256340381132</v>
      </c>
      <c r="G51" s="87">
        <v>38718</v>
      </c>
      <c r="H51" s="88">
        <f>Indices!B51</f>
        <v>102.41327003014125</v>
      </c>
      <c r="I51" s="88">
        <f t="shared" si="0"/>
        <v>3.84358010593565</v>
      </c>
      <c r="J51" s="88">
        <f t="shared" si="1"/>
        <v>21.894015154006347</v>
      </c>
      <c r="K51" s="99">
        <f t="shared" si="5"/>
        <v>0.1417381055220832</v>
      </c>
    </row>
    <row r="52" spans="1:11" ht="12.75">
      <c r="A52" s="87">
        <v>38749</v>
      </c>
      <c r="B52" s="88">
        <f>Indices!C52</f>
        <v>104.24713165407046</v>
      </c>
      <c r="C52" s="88">
        <f t="shared" si="2"/>
        <v>-0.04451860663404346</v>
      </c>
      <c r="D52" s="88">
        <f t="shared" si="3"/>
        <v>13.029943582553846</v>
      </c>
      <c r="E52" s="99">
        <f t="shared" si="4"/>
        <v>0.042471316540704684</v>
      </c>
      <c r="G52" s="87">
        <v>38749</v>
      </c>
      <c r="H52" s="88">
        <f>Indices!B52</f>
        <v>103.78735643505841</v>
      </c>
      <c r="I52" s="88">
        <f t="shared" si="0"/>
        <v>1.3417073827569002</v>
      </c>
      <c r="J52" s="88">
        <f t="shared" si="1"/>
        <v>23.235722536763248</v>
      </c>
      <c r="K52" s="99">
        <f t="shared" si="5"/>
        <v>0.03787356435058409</v>
      </c>
    </row>
    <row r="53" spans="1:11" ht="12.75">
      <c r="A53" s="87">
        <v>38777</v>
      </c>
      <c r="B53" s="88">
        <f>Indices!C53</f>
        <v>104.23565472036114</v>
      </c>
      <c r="C53" s="88">
        <f t="shared" si="2"/>
        <v>-0.011009352034166758</v>
      </c>
      <c r="D53" s="88">
        <f t="shared" si="3"/>
        <v>13.01893423051968</v>
      </c>
      <c r="E53" s="99">
        <f t="shared" si="4"/>
        <v>0.050360970455658016</v>
      </c>
      <c r="G53" s="87">
        <v>38777</v>
      </c>
      <c r="H53" s="88">
        <f>Indices!B53</f>
        <v>106.80804817346652</v>
      </c>
      <c r="I53" s="88">
        <f t="shared" si="0"/>
        <v>2.9104621624101235</v>
      </c>
      <c r="J53" s="88">
        <f t="shared" si="1"/>
        <v>26.14618469917337</v>
      </c>
      <c r="K53" s="99">
        <f t="shared" si="5"/>
        <v>0.056631781359422595</v>
      </c>
    </row>
    <row r="54" spans="1:11" ht="12.75">
      <c r="A54" s="87">
        <v>38808</v>
      </c>
      <c r="B54" s="88">
        <f>Indices!C54</f>
        <v>106.23148686113741</v>
      </c>
      <c r="C54" s="88">
        <f t="shared" si="2"/>
        <v>1.9147307570817333</v>
      </c>
      <c r="D54" s="88">
        <f t="shared" si="3"/>
        <v>14.933664987601412</v>
      </c>
      <c r="E54" s="99">
        <f t="shared" si="4"/>
        <v>0.046422284900951905</v>
      </c>
      <c r="G54" s="87">
        <v>38808</v>
      </c>
      <c r="H54" s="88">
        <f>Indices!B54</f>
        <v>106.04709652423448</v>
      </c>
      <c r="I54" s="88">
        <f t="shared" si="0"/>
        <v>-0.7124478559857048</v>
      </c>
      <c r="J54" s="88">
        <f t="shared" si="1"/>
        <v>25.433736843187667</v>
      </c>
      <c r="K54" s="99">
        <f t="shared" si="5"/>
        <v>0.027447948974885117</v>
      </c>
    </row>
    <row r="55" spans="1:11" ht="12.75">
      <c r="A55" s="87">
        <v>38838</v>
      </c>
      <c r="B55" s="88">
        <f>Indices!C55</f>
        <v>106.39678028933864</v>
      </c>
      <c r="C55" s="88">
        <f t="shared" si="2"/>
        <v>0.15559739685964344</v>
      </c>
      <c r="D55" s="88">
        <f t="shared" si="3"/>
        <v>15.089262384461056</v>
      </c>
      <c r="E55" s="99">
        <f t="shared" si="4"/>
        <v>0.04201226622387133</v>
      </c>
      <c r="G55" s="87">
        <v>38838</v>
      </c>
      <c r="H55" s="88">
        <f>Indices!B55</f>
        <v>108.50817228449664</v>
      </c>
      <c r="I55" s="88">
        <f t="shared" si="0"/>
        <v>2.3207384651966807</v>
      </c>
      <c r="J55" s="88">
        <f t="shared" si="1"/>
        <v>27.754475308384347</v>
      </c>
      <c r="K55" s="99">
        <f t="shared" si="5"/>
        <v>0.06497913410566691</v>
      </c>
    </row>
    <row r="56" spans="1:11" ht="12.75">
      <c r="A56" s="87">
        <v>38869</v>
      </c>
      <c r="B56" s="88">
        <f>Indices!C56</f>
        <v>106.50763266516574</v>
      </c>
      <c r="C56" s="88">
        <f t="shared" si="2"/>
        <v>0.10418771651327446</v>
      </c>
      <c r="D56" s="88">
        <f t="shared" si="3"/>
        <v>15.193450100974331</v>
      </c>
      <c r="E56" s="99">
        <f t="shared" si="4"/>
        <v>0.04082316826114396</v>
      </c>
      <c r="G56" s="87">
        <v>38869</v>
      </c>
      <c r="H56" s="88">
        <f>Indices!B56</f>
        <v>109.82282986282121</v>
      </c>
      <c r="I56" s="88">
        <f t="shared" si="0"/>
        <v>1.2115747142783693</v>
      </c>
      <c r="J56" s="88">
        <f t="shared" si="1"/>
        <v>28.966050022662717</v>
      </c>
      <c r="K56" s="99">
        <f t="shared" si="5"/>
        <v>0.06611525466947143</v>
      </c>
    </row>
    <row r="57" spans="1:11" ht="12.75">
      <c r="A57" s="87">
        <v>38899</v>
      </c>
      <c r="B57" s="88">
        <f>Indices!C57</f>
        <v>107.00061749449523</v>
      </c>
      <c r="C57" s="88">
        <f t="shared" si="2"/>
        <v>0.46286338076756606</v>
      </c>
      <c r="D57" s="88">
        <f t="shared" si="3"/>
        <v>15.656313481741897</v>
      </c>
      <c r="E57" s="99">
        <f t="shared" si="4"/>
        <v>0.04678636697469707</v>
      </c>
      <c r="G57" s="87">
        <v>38899</v>
      </c>
      <c r="H57" s="88">
        <f>Indices!B57</f>
        <v>109.77292278192576</v>
      </c>
      <c r="I57" s="88">
        <f t="shared" si="0"/>
        <v>-0.045443266174974635</v>
      </c>
      <c r="J57" s="88">
        <f t="shared" si="1"/>
        <v>28.920606756487743</v>
      </c>
      <c r="K57" s="99">
        <f t="shared" si="5"/>
        <v>0.049619183363367236</v>
      </c>
    </row>
    <row r="58" spans="1:11" ht="12.75">
      <c r="A58" s="87">
        <v>38930</v>
      </c>
      <c r="B58" s="88">
        <f>Indices!C58</f>
        <v>107.73738432509356</v>
      </c>
      <c r="C58" s="88">
        <f t="shared" si="2"/>
        <v>0.6885631577184412</v>
      </c>
      <c r="D58" s="88">
        <f t="shared" si="3"/>
        <v>16.344876639460338</v>
      </c>
      <c r="E58" s="99">
        <f t="shared" si="4"/>
        <v>0.04225458753642242</v>
      </c>
      <c r="G58" s="87">
        <v>38930</v>
      </c>
      <c r="H58" s="88">
        <f>Indices!B58</f>
        <v>109.79426462572974</v>
      </c>
      <c r="I58" s="88">
        <f t="shared" si="0"/>
        <v>0.019441810660702316</v>
      </c>
      <c r="J58" s="88">
        <f t="shared" si="1"/>
        <v>28.940048567148445</v>
      </c>
      <c r="K58" s="99">
        <f t="shared" si="5"/>
        <v>0.02339702097315688</v>
      </c>
    </row>
    <row r="59" spans="1:11" ht="12.75">
      <c r="A59" s="87">
        <v>38961</v>
      </c>
      <c r="B59" s="88">
        <f>Indices!C59</f>
        <v>107.23019810887807</v>
      </c>
      <c r="C59" s="88">
        <f t="shared" si="2"/>
        <v>-0.47076158326349526</v>
      </c>
      <c r="D59" s="88">
        <f t="shared" si="3"/>
        <v>15.874115056196842</v>
      </c>
      <c r="E59" s="99">
        <f t="shared" si="4"/>
        <v>0.055119946008319376</v>
      </c>
      <c r="G59" s="87">
        <v>38961</v>
      </c>
      <c r="H59" s="88">
        <f>Indices!B59</f>
        <v>109.55786266359344</v>
      </c>
      <c r="I59" s="88">
        <f t="shared" si="0"/>
        <v>-0.21531358030599615</v>
      </c>
      <c r="J59" s="88">
        <f t="shared" si="1"/>
        <v>28.72473498684245</v>
      </c>
      <c r="K59" s="99">
        <f t="shared" si="5"/>
        <v>0.021193508206554634</v>
      </c>
    </row>
    <row r="60" spans="1:11" ht="12.75">
      <c r="A60" s="87">
        <v>38991</v>
      </c>
      <c r="B60" s="88">
        <f>Indices!C60</f>
        <v>106.58708483975163</v>
      </c>
      <c r="C60" s="88">
        <f t="shared" si="2"/>
        <v>-0.5997501454519825</v>
      </c>
      <c r="D60" s="88">
        <f t="shared" si="3"/>
        <v>15.27436491074486</v>
      </c>
      <c r="E60" s="99">
        <f t="shared" si="4"/>
        <v>0.03702916841973192</v>
      </c>
      <c r="G60" s="87">
        <v>38991</v>
      </c>
      <c r="H60" s="88">
        <f>Indices!B60</f>
        <v>111.98754949666085</v>
      </c>
      <c r="I60" s="88">
        <f t="shared" si="0"/>
        <v>2.2177201836512306</v>
      </c>
      <c r="J60" s="88">
        <f t="shared" si="1"/>
        <v>30.94245517049368</v>
      </c>
      <c r="K60" s="99">
        <f t="shared" si="5"/>
        <v>0.12658917724466634</v>
      </c>
    </row>
    <row r="61" spans="1:11" ht="12.75">
      <c r="A61" s="87">
        <v>39022</v>
      </c>
      <c r="B61" s="88">
        <f>Indices!C61</f>
        <v>106.32213940715103</v>
      </c>
      <c r="C61" s="88">
        <f t="shared" si="2"/>
        <v>-0.24857179741704188</v>
      </c>
      <c r="D61" s="88">
        <f t="shared" si="3"/>
        <v>15.025793113327817</v>
      </c>
      <c r="E61" s="99">
        <f t="shared" si="4"/>
        <v>0.0372444787599735</v>
      </c>
      <c r="G61" s="87">
        <v>39022</v>
      </c>
      <c r="H61" s="88">
        <f>Indices!B61</f>
        <v>120.74755553804431</v>
      </c>
      <c r="I61" s="88">
        <f t="shared" si="0"/>
        <v>7.822303533523306</v>
      </c>
      <c r="J61" s="88">
        <f t="shared" si="1"/>
        <v>38.764758704016984</v>
      </c>
      <c r="K61" s="99">
        <f t="shared" si="5"/>
        <v>0.21525629841118787</v>
      </c>
    </row>
    <row r="62" spans="1:11" ht="12.75">
      <c r="A62" s="87">
        <v>39052</v>
      </c>
      <c r="B62" s="88">
        <f>Indices!C62</f>
        <v>105.96321129353174</v>
      </c>
      <c r="C62" s="88">
        <f t="shared" si="2"/>
        <v>-0.3375854884228791</v>
      </c>
      <c r="D62" s="88">
        <f t="shared" si="3"/>
        <v>14.688207624904937</v>
      </c>
      <c r="E62" s="99">
        <f t="shared" si="4"/>
        <v>0.03503037176247448</v>
      </c>
      <c r="G62" s="87">
        <v>39052</v>
      </c>
      <c r="H62" s="88">
        <f>Indices!B62</f>
        <v>122.88830663961178</v>
      </c>
      <c r="I62" s="88">
        <f t="shared" si="0"/>
        <v>1.7729146499309307</v>
      </c>
      <c r="J62" s="88">
        <f t="shared" si="1"/>
        <v>40.537673353947916</v>
      </c>
      <c r="K62" s="99">
        <f t="shared" si="5"/>
        <v>0.24604572345532683</v>
      </c>
    </row>
    <row r="63" spans="1:11" ht="12.75">
      <c r="A63" s="87">
        <v>39083</v>
      </c>
      <c r="B63" s="88">
        <f>Indices!C63</f>
        <v>106.9772627038469</v>
      </c>
      <c r="C63" s="88">
        <f t="shared" si="2"/>
        <v>0.956984408018844</v>
      </c>
      <c r="D63" s="88">
        <f t="shared" si="3"/>
        <v>15.64519203292378</v>
      </c>
      <c r="E63" s="99">
        <f t="shared" si="4"/>
        <v>0.02573218294299906</v>
      </c>
      <c r="G63" s="87">
        <v>39083</v>
      </c>
      <c r="H63" s="88">
        <f>Indices!B63</f>
        <v>128.83775602004164</v>
      </c>
      <c r="I63" s="88">
        <f t="shared" si="0"/>
        <v>4.841347027327424</v>
      </c>
      <c r="J63" s="88">
        <f t="shared" si="1"/>
        <v>45.37902038127534</v>
      </c>
      <c r="K63" s="99">
        <f t="shared" si="5"/>
        <v>0.25801818438297497</v>
      </c>
    </row>
    <row r="64" spans="1:11" ht="12.75">
      <c r="A64" s="87">
        <v>39114</v>
      </c>
      <c r="B64" s="88">
        <f>Indices!C64</f>
        <v>107.49806445352235</v>
      </c>
      <c r="C64" s="88">
        <f t="shared" si="2"/>
        <v>0.48683405848326516</v>
      </c>
      <c r="D64" s="88">
        <f t="shared" si="3"/>
        <v>16.132026091407045</v>
      </c>
      <c r="E64" s="99">
        <f t="shared" si="4"/>
        <v>0.031184865692416963</v>
      </c>
      <c r="G64" s="87">
        <v>39114</v>
      </c>
      <c r="H64" s="88">
        <f>Indices!B64</f>
        <v>129.1726587997347</v>
      </c>
      <c r="I64" s="88">
        <f t="shared" si="0"/>
        <v>0.25994148768080877</v>
      </c>
      <c r="J64" s="88">
        <f t="shared" si="1"/>
        <v>45.638961868956144</v>
      </c>
      <c r="K64" s="99">
        <f t="shared" si="5"/>
        <v>0.24458954574645442</v>
      </c>
    </row>
    <row r="65" spans="1:11" ht="12.75">
      <c r="A65" s="87">
        <v>39142</v>
      </c>
      <c r="B65" s="88">
        <f>Indices!C65</f>
        <v>113.08245306781585</v>
      </c>
      <c r="C65" s="88">
        <f t="shared" si="2"/>
        <v>5.194873640453273</v>
      </c>
      <c r="D65" s="88">
        <f t="shared" si="3"/>
        <v>21.32689973186032</v>
      </c>
      <c r="E65" s="99">
        <f t="shared" si="4"/>
        <v>0.08487305395824984</v>
      </c>
      <c r="G65" s="87">
        <v>39142</v>
      </c>
      <c r="H65" s="88">
        <f>Indices!B65</f>
        <v>130.14781689354692</v>
      </c>
      <c r="I65" s="88">
        <f t="shared" si="0"/>
        <v>0.7549260833316644</v>
      </c>
      <c r="J65" s="88">
        <f t="shared" si="1"/>
        <v>46.39388795228781</v>
      </c>
      <c r="K65" s="99">
        <f t="shared" si="5"/>
        <v>0.21852069314265887</v>
      </c>
    </row>
    <row r="66" spans="1:11" ht="12.75">
      <c r="A66" s="87">
        <v>39173</v>
      </c>
      <c r="B66" s="88">
        <f>Indices!C66</f>
        <v>115.90856744036707</v>
      </c>
      <c r="C66" s="88">
        <f t="shared" si="2"/>
        <v>2.499162598512422</v>
      </c>
      <c r="D66" s="88">
        <f t="shared" si="3"/>
        <v>23.826062330372743</v>
      </c>
      <c r="E66" s="99">
        <f t="shared" si="4"/>
        <v>0.09109427783759849</v>
      </c>
      <c r="G66" s="87">
        <v>39173</v>
      </c>
      <c r="H66" s="88">
        <f>Indices!B66</f>
        <v>131.78778983865567</v>
      </c>
      <c r="I66" s="88">
        <f t="shared" si="0"/>
        <v>1.2600848667712585</v>
      </c>
      <c r="J66" s="88">
        <f t="shared" si="1"/>
        <v>47.65397281905907</v>
      </c>
      <c r="K66" s="99">
        <f t="shared" si="5"/>
        <v>0.24272888328006959</v>
      </c>
    </row>
    <row r="67" spans="1:11" ht="12.75">
      <c r="A67" s="87">
        <v>39203</v>
      </c>
      <c r="B67" s="88">
        <f>Indices!C67</f>
        <v>116.38332424088098</v>
      </c>
      <c r="C67" s="88">
        <f t="shared" si="2"/>
        <v>0.4095959522217112</v>
      </c>
      <c r="D67" s="88">
        <f t="shared" si="3"/>
        <v>24.235658282594454</v>
      </c>
      <c r="E67" s="99">
        <f t="shared" si="4"/>
        <v>0.0938613360703644</v>
      </c>
      <c r="G67" s="87">
        <v>39203</v>
      </c>
      <c r="H67" s="88">
        <f>Indices!B67</f>
        <v>137.29437954335023</v>
      </c>
      <c r="I67" s="88">
        <f aca="true" t="shared" si="6" ref="I67:I72">((H67-H66)/H66)*100</f>
        <v>4.178376245201574</v>
      </c>
      <c r="J67" s="88">
        <f aca="true" t="shared" si="7" ref="J67:J72">I67+J66</f>
        <v>51.83234906426065</v>
      </c>
      <c r="K67" s="99">
        <f t="shared" si="5"/>
        <v>0.2652906841281897</v>
      </c>
    </row>
    <row r="68" spans="1:11" ht="12.75">
      <c r="A68" s="87">
        <v>39234</v>
      </c>
      <c r="B68" s="88">
        <f>Indices!C68</f>
        <v>119.45404771356027</v>
      </c>
      <c r="C68" s="88">
        <f t="shared" si="2"/>
        <v>2.6384565767547166</v>
      </c>
      <c r="D68" s="88">
        <f t="shared" si="3"/>
        <v>26.87411485934917</v>
      </c>
      <c r="E68" s="99">
        <f t="shared" si="4"/>
        <v>0.12155387106476145</v>
      </c>
      <c r="G68" s="87">
        <v>39234</v>
      </c>
      <c r="H68" s="88">
        <f>Indices!B68</f>
        <v>147.9442879375899</v>
      </c>
      <c r="I68" s="88">
        <f t="shared" si="6"/>
        <v>7.756987889571257</v>
      </c>
      <c r="J68" s="88">
        <f t="shared" si="7"/>
        <v>59.5893369538319</v>
      </c>
      <c r="K68" s="99">
        <f t="shared" si="5"/>
        <v>0.3471177907397387</v>
      </c>
    </row>
    <row r="69" spans="1:11" ht="12.75">
      <c r="A69" s="87">
        <v>39264</v>
      </c>
      <c r="B69" s="88">
        <f>Indices!C69</f>
        <v>122.25023448271149</v>
      </c>
      <c r="C69" s="88">
        <f aca="true" t="shared" si="8" ref="C69:C77">((B69-B68)/B68)*100</f>
        <v>2.340805374679489</v>
      </c>
      <c r="D69" s="88">
        <f aca="true" t="shared" si="9" ref="D69:D77">C69+D68</f>
        <v>29.21492023402866</v>
      </c>
      <c r="E69" s="99">
        <f t="shared" si="4"/>
        <v>0.14251896246300433</v>
      </c>
      <c r="G69" s="87">
        <v>39264</v>
      </c>
      <c r="H69" s="88">
        <f>Indices!B69</f>
        <v>159.48779574870474</v>
      </c>
      <c r="I69" s="88">
        <f t="shared" si="6"/>
        <v>7.802604596660364</v>
      </c>
      <c r="J69" s="88">
        <f t="shared" si="7"/>
        <v>67.39194155049226</v>
      </c>
      <c r="K69" s="99">
        <f t="shared" si="5"/>
        <v>0.45288830530223056</v>
      </c>
    </row>
    <row r="70" spans="1:11" ht="12.75">
      <c r="A70" s="87">
        <v>39295</v>
      </c>
      <c r="B70" s="88">
        <f>Indices!C70</f>
        <v>123.37568419659506</v>
      </c>
      <c r="C70" s="88">
        <f t="shared" si="8"/>
        <v>0.9206114971032868</v>
      </c>
      <c r="D70" s="88">
        <f t="shared" si="9"/>
        <v>30.135531731131948</v>
      </c>
      <c r="E70" s="99">
        <f t="shared" si="4"/>
        <v>0.14515202842045527</v>
      </c>
      <c r="G70" s="87">
        <v>39295</v>
      </c>
      <c r="H70" s="88">
        <f>Indices!B70</f>
        <v>166.772390877511</v>
      </c>
      <c r="I70" s="88">
        <f t="shared" si="6"/>
        <v>4.567493766284249</v>
      </c>
      <c r="J70" s="88">
        <f t="shared" si="7"/>
        <v>71.9594353167765</v>
      </c>
      <c r="K70" s="99">
        <f t="shared" si="5"/>
        <v>0.518953575999713</v>
      </c>
    </row>
    <row r="71" spans="1:11" ht="12.75">
      <c r="A71" s="87">
        <v>39326</v>
      </c>
      <c r="B71" s="88">
        <f>Indices!C71</f>
        <v>125.86467460089919</v>
      </c>
      <c r="C71" s="88">
        <f t="shared" si="8"/>
        <v>2.017407579550286</v>
      </c>
      <c r="D71" s="88">
        <f t="shared" si="9"/>
        <v>32.152939310682235</v>
      </c>
      <c r="E71" s="99">
        <f t="shared" si="4"/>
        <v>0.17378011810721716</v>
      </c>
      <c r="G71" s="87">
        <v>39326</v>
      </c>
      <c r="H71" s="88">
        <f>Indices!B71</f>
        <v>177.39800240341998</v>
      </c>
      <c r="I71" s="88">
        <f t="shared" si="6"/>
        <v>6.371325295511994</v>
      </c>
      <c r="J71" s="88">
        <f t="shared" si="7"/>
        <v>78.3307606122885</v>
      </c>
      <c r="K71" s="99">
        <f t="shared" si="5"/>
        <v>0.6192174444670882</v>
      </c>
    </row>
    <row r="72" spans="1:11" ht="12.75">
      <c r="A72" s="87">
        <v>39356</v>
      </c>
      <c r="B72" s="88">
        <f>Indices!C72</f>
        <v>131.6123419042261</v>
      </c>
      <c r="C72" s="88">
        <f t="shared" si="8"/>
        <v>4.566545237217691</v>
      </c>
      <c r="D72" s="88">
        <f t="shared" si="9"/>
        <v>36.719484547899924</v>
      </c>
      <c r="E72" s="99">
        <f t="shared" si="4"/>
        <v>0.23478695474314448</v>
      </c>
      <c r="G72" s="87">
        <v>39356</v>
      </c>
      <c r="H72" s="88">
        <f>Indices!B72</f>
        <v>183.3362883578601</v>
      </c>
      <c r="I72" s="88">
        <f t="shared" si="6"/>
        <v>3.3474367659089475</v>
      </c>
      <c r="J72" s="88">
        <f t="shared" si="7"/>
        <v>81.67819737819745</v>
      </c>
      <c r="K72" s="99">
        <f t="shared" si="5"/>
        <v>0.6371131360752444</v>
      </c>
    </row>
    <row r="73" spans="1:11" ht="12.75">
      <c r="A73" s="87">
        <v>39387</v>
      </c>
      <c r="B73" s="88">
        <f>Indices!C73</f>
        <v>189.54553596228544</v>
      </c>
      <c r="C73" s="88">
        <f t="shared" si="8"/>
        <v>44.018055768825356</v>
      </c>
      <c r="D73" s="88">
        <f t="shared" si="9"/>
        <v>80.73754031672527</v>
      </c>
      <c r="E73" s="99">
        <f t="shared" si="4"/>
        <v>0.7827475727932631</v>
      </c>
      <c r="G73" s="87">
        <v>39387</v>
      </c>
      <c r="H73" s="88">
        <f>Indices!B73</f>
        <v>179.22696558381438</v>
      </c>
      <c r="I73" s="88">
        <f aca="true" t="shared" si="10" ref="I73:I84">((H73-H72)/H72)*100</f>
        <v>-2.241412658046508</v>
      </c>
      <c r="J73" s="88">
        <f aca="true" t="shared" si="11" ref="J73:J84">I73+J72</f>
        <v>79.43678472015094</v>
      </c>
      <c r="K73" s="99">
        <f t="shared" si="5"/>
        <v>0.4843113368646603</v>
      </c>
    </row>
    <row r="74" spans="1:11" ht="12.75">
      <c r="A74" s="87">
        <v>39417</v>
      </c>
      <c r="B74" s="88">
        <f>Indices!C74</f>
        <v>199.69026533149895</v>
      </c>
      <c r="C74" s="88">
        <f t="shared" si="8"/>
        <v>5.352133099685366</v>
      </c>
      <c r="D74" s="88">
        <f t="shared" si="9"/>
        <v>86.08967341641063</v>
      </c>
      <c r="E74" s="99">
        <f t="shared" si="4"/>
        <v>0.8845244768802938</v>
      </c>
      <c r="G74" s="87">
        <v>39417</v>
      </c>
      <c r="H74" s="88">
        <f>Indices!B74</f>
        <v>187.19752040608606</v>
      </c>
      <c r="I74" s="88">
        <f t="shared" si="10"/>
        <v>4.447185051818723</v>
      </c>
      <c r="J74" s="88">
        <f t="shared" si="11"/>
        <v>83.88396977196966</v>
      </c>
      <c r="K74" s="99">
        <f t="shared" si="5"/>
        <v>0.5233143455631672</v>
      </c>
    </row>
    <row r="75" spans="1:11" ht="12.75">
      <c r="A75" s="87">
        <v>39448</v>
      </c>
      <c r="B75" s="88">
        <f>Indices!C75</f>
        <v>223.08112017273876</v>
      </c>
      <c r="C75" s="88">
        <f t="shared" si="8"/>
        <v>11.713567910989282</v>
      </c>
      <c r="D75" s="88">
        <f t="shared" si="9"/>
        <v>97.80324132739992</v>
      </c>
      <c r="E75" s="99">
        <f t="shared" si="4"/>
        <v>1.0853134071144703</v>
      </c>
      <c r="G75" s="87">
        <v>39448</v>
      </c>
      <c r="H75" s="88">
        <f>Indices!B75</f>
        <v>213.6640334114773</v>
      </c>
      <c r="I75" s="88">
        <f t="shared" si="10"/>
        <v>14.138281825516522</v>
      </c>
      <c r="J75" s="88">
        <f t="shared" si="11"/>
        <v>98.02225159748619</v>
      </c>
      <c r="K75" s="99">
        <f t="shared" si="5"/>
        <v>0.6583961100520901</v>
      </c>
    </row>
    <row r="76" spans="1:11" ht="12.75">
      <c r="A76" s="87">
        <v>39479</v>
      </c>
      <c r="B76" s="88">
        <f>Indices!C76</f>
        <v>238.3156237239367</v>
      </c>
      <c r="C76" s="88">
        <f t="shared" si="8"/>
        <v>6.829131725446505</v>
      </c>
      <c r="D76" s="88">
        <f t="shared" si="9"/>
        <v>104.63237305284642</v>
      </c>
      <c r="E76" s="99">
        <f t="shared" si="4"/>
        <v>1.216929439013057</v>
      </c>
      <c r="G76" s="87">
        <v>39479</v>
      </c>
      <c r="H76" s="88">
        <f>Indices!B76</f>
        <v>232.5433567765279</v>
      </c>
      <c r="I76" s="88">
        <f t="shared" si="10"/>
        <v>8.835985665726211</v>
      </c>
      <c r="J76" s="88">
        <f t="shared" si="11"/>
        <v>106.8582372632124</v>
      </c>
      <c r="K76" s="99">
        <f t="shared" si="5"/>
        <v>0.80025215039551</v>
      </c>
    </row>
    <row r="77" spans="1:11" ht="12.75">
      <c r="A77" s="87">
        <v>39508</v>
      </c>
      <c r="B77" s="88">
        <f>Indices!C77</f>
        <v>249.3720649187338</v>
      </c>
      <c r="C77" s="88">
        <f t="shared" si="8"/>
        <v>4.639410971898678</v>
      </c>
      <c r="D77" s="88">
        <f t="shared" si="9"/>
        <v>109.2717840247451</v>
      </c>
      <c r="E77" s="99">
        <f t="shared" si="4"/>
        <v>1.2052233406113388</v>
      </c>
      <c r="G77" s="87">
        <v>39508</v>
      </c>
      <c r="H77" s="88">
        <f>Indices!B77</f>
        <v>243.69102263548788</v>
      </c>
      <c r="I77" s="88">
        <f t="shared" si="10"/>
        <v>4.7938010414431185</v>
      </c>
      <c r="J77" s="88">
        <f t="shared" si="11"/>
        <v>111.65203830465552</v>
      </c>
      <c r="K77" s="99">
        <f t="shared" si="5"/>
        <v>0.8724172902171112</v>
      </c>
    </row>
    <row r="78" spans="1:11" ht="12.75">
      <c r="A78" s="87">
        <v>39539</v>
      </c>
      <c r="B78" s="88">
        <f>Indices!C78</f>
        <v>276.5747741223694</v>
      </c>
      <c r="C78" s="88">
        <f aca="true" t="shared" si="12" ref="C78:C83">((B78-B77)/B77)*100</f>
        <v>10.908482957985084</v>
      </c>
      <c r="D78" s="88">
        <f aca="true" t="shared" si="13" ref="D78:D83">C78+D77</f>
        <v>120.18026698273019</v>
      </c>
      <c r="E78" s="99">
        <f aca="true" t="shared" si="14" ref="E78:E83">+(B78/B66-1)</f>
        <v>1.3861460824685135</v>
      </c>
      <c r="G78" s="87">
        <v>39539</v>
      </c>
      <c r="H78" s="88">
        <f>Indices!B78</f>
        <v>244.63663048403305</v>
      </c>
      <c r="I78" s="88">
        <f t="shared" si="10"/>
        <v>0.3880355699272526</v>
      </c>
      <c r="J78" s="88">
        <f t="shared" si="11"/>
        <v>112.04007387458277</v>
      </c>
      <c r="K78" s="99">
        <f t="shared" si="5"/>
        <v>0.8562920797407352</v>
      </c>
    </row>
    <row r="79" spans="1:11" ht="12.75">
      <c r="A79" s="87">
        <v>39569</v>
      </c>
      <c r="B79" s="88">
        <f>Indices!C79</f>
        <v>288.9710350904091</v>
      </c>
      <c r="C79" s="88">
        <f t="shared" si="12"/>
        <v>4.482064934293334</v>
      </c>
      <c r="D79" s="88">
        <f t="shared" si="13"/>
        <v>124.66233191702352</v>
      </c>
      <c r="E79" s="99">
        <f t="shared" si="14"/>
        <v>1.482924740079771</v>
      </c>
      <c r="G79" s="87">
        <v>39569</v>
      </c>
      <c r="H79" s="88">
        <f>Indices!B79</f>
        <v>242.2135103721361</v>
      </c>
      <c r="I79" s="88">
        <f t="shared" si="10"/>
        <v>-0.9904976646803053</v>
      </c>
      <c r="J79" s="88">
        <f t="shared" si="11"/>
        <v>111.04957620990247</v>
      </c>
      <c r="K79" s="99">
        <f aca="true" t="shared" si="15" ref="K79:K84">+(H79/H67-1)</f>
        <v>0.764191011880847</v>
      </c>
    </row>
    <row r="80" spans="1:11" ht="12.75">
      <c r="A80" s="87">
        <v>39600</v>
      </c>
      <c r="B80" s="88">
        <f>Indices!C80</f>
        <v>293.51325463589325</v>
      </c>
      <c r="C80" s="88">
        <f t="shared" si="12"/>
        <v>1.571859803894551</v>
      </c>
      <c r="D80" s="88">
        <f t="shared" si="13"/>
        <v>126.23419172091808</v>
      </c>
      <c r="E80" s="99">
        <f t="shared" si="14"/>
        <v>1.4571227200246142</v>
      </c>
      <c r="G80" s="87">
        <v>39600</v>
      </c>
      <c r="H80" s="88">
        <f>Indices!B80</f>
        <v>265.47283675787844</v>
      </c>
      <c r="I80" s="88">
        <f t="shared" si="10"/>
        <v>9.602819574352713</v>
      </c>
      <c r="J80" s="88">
        <f t="shared" si="11"/>
        <v>120.65239578425518</v>
      </c>
      <c r="K80" s="99">
        <f t="shared" si="15"/>
        <v>0.7944108587001872</v>
      </c>
    </row>
    <row r="81" spans="1:11" ht="12.75">
      <c r="A81" s="87">
        <v>39630</v>
      </c>
      <c r="B81" s="88">
        <f>Indices!C81</f>
        <v>311.90444369607866</v>
      </c>
      <c r="C81" s="88">
        <f t="shared" si="12"/>
        <v>6.265880252324517</v>
      </c>
      <c r="D81" s="88">
        <f t="shared" si="13"/>
        <v>132.5000719732426</v>
      </c>
      <c r="E81" s="99">
        <f t="shared" si="14"/>
        <v>1.5513606989456359</v>
      </c>
      <c r="G81" s="87">
        <v>39630</v>
      </c>
      <c r="H81" s="88">
        <f>Indices!B81</f>
        <v>270.14177551007015</v>
      </c>
      <c r="I81" s="88">
        <f t="shared" si="10"/>
        <v>1.758725604175451</v>
      </c>
      <c r="J81" s="88">
        <f t="shared" si="11"/>
        <v>122.41112138843063</v>
      </c>
      <c r="K81" s="99">
        <f t="shared" si="15"/>
        <v>0.6938084462319372</v>
      </c>
    </row>
    <row r="82" spans="1:11" ht="12.75">
      <c r="A82" s="87">
        <v>39661</v>
      </c>
      <c r="B82" s="88">
        <f>Indices!C82</f>
        <v>313.659983134482</v>
      </c>
      <c r="C82" s="88">
        <f t="shared" si="12"/>
        <v>0.5628452796632609</v>
      </c>
      <c r="D82" s="88">
        <f t="shared" si="13"/>
        <v>133.06291725290586</v>
      </c>
      <c r="E82" s="99">
        <f t="shared" si="14"/>
        <v>1.5423160582815916</v>
      </c>
      <c r="G82" s="87">
        <v>39661</v>
      </c>
      <c r="H82" s="88">
        <f>Indices!B82</f>
        <v>222.1193435905518</v>
      </c>
      <c r="I82" s="88">
        <f t="shared" si="10"/>
        <v>-17.776751422042903</v>
      </c>
      <c r="J82" s="88">
        <f t="shared" si="11"/>
        <v>104.63436996638772</v>
      </c>
      <c r="K82" s="99">
        <f t="shared" si="15"/>
        <v>0.3318711953568585</v>
      </c>
    </row>
    <row r="83" spans="1:11" ht="12.75">
      <c r="A83" s="87">
        <v>39692</v>
      </c>
      <c r="B83" s="88">
        <f>Indices!C83</f>
        <v>302.10702811429564</v>
      </c>
      <c r="C83" s="88">
        <f t="shared" si="12"/>
        <v>-3.6832734940347827</v>
      </c>
      <c r="D83" s="88">
        <f t="shared" si="13"/>
        <v>129.37964375887108</v>
      </c>
      <c r="E83" s="99">
        <f t="shared" si="14"/>
        <v>1.4002527243822658</v>
      </c>
      <c r="G83" s="87">
        <v>39692</v>
      </c>
      <c r="H83" s="88">
        <f>Indices!B83</f>
        <v>220.92091697694423</v>
      </c>
      <c r="I83" s="88">
        <f t="shared" si="10"/>
        <v>-0.5395417590539635</v>
      </c>
      <c r="J83" s="88">
        <f t="shared" si="11"/>
        <v>104.09482820733376</v>
      </c>
      <c r="K83" s="99">
        <f t="shared" si="15"/>
        <v>0.24534049980195927</v>
      </c>
    </row>
    <row r="84" spans="1:11" ht="12.75">
      <c r="A84" s="87">
        <v>39722</v>
      </c>
      <c r="B84" s="88">
        <f>Indices!C84</f>
        <v>281.3905721531609</v>
      </c>
      <c r="C84" s="88">
        <f>((B84-B83)/B83)*100</f>
        <v>-6.85732340966828</v>
      </c>
      <c r="D84" s="88">
        <f>C84+D83</f>
        <v>122.5223203492028</v>
      </c>
      <c r="E84" s="99">
        <f>+(B84/B72-1)</f>
        <v>1.138025720702759</v>
      </c>
      <c r="G84" s="87">
        <v>39722</v>
      </c>
      <c r="H84" s="88">
        <f>Indices!B84</f>
        <v>218.96731742873467</v>
      </c>
      <c r="I84" s="88">
        <f t="shared" si="10"/>
        <v>-0.8842981347997189</v>
      </c>
      <c r="J84" s="88">
        <f t="shared" si="11"/>
        <v>103.21053007253404</v>
      </c>
      <c r="K84" s="99">
        <f t="shared" si="15"/>
        <v>0.19434793509796155</v>
      </c>
    </row>
    <row r="85" spans="1:11" ht="12.75">
      <c r="A85" s="87">
        <v>39753</v>
      </c>
      <c r="B85" s="88">
        <f>Indices!C85</f>
        <v>256.29291945475063</v>
      </c>
      <c r="C85" s="88">
        <f aca="true" t="shared" si="16" ref="C85:C90">((B85-B84)/B84)*100</f>
        <v>-8.91915194825704</v>
      </c>
      <c r="D85" s="88">
        <f aca="true" t="shared" si="17" ref="D85:D90">C85+D84</f>
        <v>113.60316840094576</v>
      </c>
      <c r="E85" s="99">
        <f aca="true" t="shared" si="18" ref="E85:E90">+(B85/B73-1)</f>
        <v>0.3521443180057069</v>
      </c>
      <c r="G85" s="87">
        <v>39753</v>
      </c>
      <c r="H85" s="88">
        <f>Indices!B85</f>
        <v>213.1065187841059</v>
      </c>
      <c r="I85" s="88">
        <f aca="true" t="shared" si="19" ref="I85:I90">((H85-H84)/H84)*100</f>
        <v>-2.6765632028790023</v>
      </c>
      <c r="J85" s="88">
        <f aca="true" t="shared" si="20" ref="J85:J90">I85+J84</f>
        <v>100.53396686965505</v>
      </c>
      <c r="K85" s="99">
        <f aca="true" t="shared" si="21" ref="K85:K90">+(H85/H73-1)</f>
        <v>0.18903156168454993</v>
      </c>
    </row>
    <row r="86" spans="1:11" ht="12.75">
      <c r="A86" s="87">
        <v>39783</v>
      </c>
      <c r="B86" s="88">
        <f>Indices!C86</f>
        <v>234.17311449495352</v>
      </c>
      <c r="C86" s="88">
        <f t="shared" si="16"/>
        <v>-8.630673452413667</v>
      </c>
      <c r="D86" s="88">
        <f t="shared" si="17"/>
        <v>104.9724949485321</v>
      </c>
      <c r="E86" s="99">
        <f t="shared" si="18"/>
        <v>0.1726816733214851</v>
      </c>
      <c r="G86" s="87">
        <v>39783</v>
      </c>
      <c r="H86" s="88">
        <f>Indices!B86</f>
        <v>144.63991384461826</v>
      </c>
      <c r="I86" s="88">
        <f t="shared" si="19"/>
        <v>-32.12787920807333</v>
      </c>
      <c r="J86" s="88">
        <f t="shared" si="20"/>
        <v>68.40608766158172</v>
      </c>
      <c r="K86" s="99">
        <f t="shared" si="21"/>
        <v>-0.22734065317290486</v>
      </c>
    </row>
    <row r="87" spans="1:11" ht="12.75">
      <c r="A87" s="87">
        <v>39814</v>
      </c>
      <c r="B87" s="88">
        <f>Indices!C87</f>
        <v>222.22229140897625</v>
      </c>
      <c r="C87" s="88">
        <f t="shared" si="16"/>
        <v>-5.103413819196063</v>
      </c>
      <c r="D87" s="88">
        <f>C87</f>
        <v>-5.103413819196063</v>
      </c>
      <c r="E87" s="99">
        <f t="shared" si="18"/>
        <v>-0.003849849611197498</v>
      </c>
      <c r="G87" s="87">
        <v>39814</v>
      </c>
      <c r="H87" s="88">
        <f>Indices!B87</f>
        <v>161.5572979255728</v>
      </c>
      <c r="I87" s="88">
        <f t="shared" si="19"/>
        <v>11.696207244100213</v>
      </c>
      <c r="J87" s="88">
        <f>I87</f>
        <v>11.696207244100213</v>
      </c>
      <c r="K87" s="99">
        <f t="shared" si="21"/>
        <v>-0.24387228235814773</v>
      </c>
    </row>
    <row r="88" spans="1:11" ht="12.75">
      <c r="A88" s="87">
        <v>39845</v>
      </c>
      <c r="B88" s="88">
        <f>Indices!C88</f>
        <v>221.08655982145848</v>
      </c>
      <c r="C88" s="88">
        <f t="shared" si="16"/>
        <v>-0.5110790552634414</v>
      </c>
      <c r="D88" s="88">
        <f>C88+D87</f>
        <v>-5.614492874459504</v>
      </c>
      <c r="E88" s="99">
        <f t="shared" si="18"/>
        <v>-0.07229515057911717</v>
      </c>
      <c r="G88" s="87">
        <v>39845</v>
      </c>
      <c r="H88" s="88">
        <f>Indices!B88</f>
        <v>166.9636794652062</v>
      </c>
      <c r="I88" s="88">
        <f t="shared" si="19"/>
        <v>3.3464174067358106</v>
      </c>
      <c r="J88" s="88">
        <f t="shared" si="20"/>
        <v>15.042624650836023</v>
      </c>
      <c r="K88" s="99">
        <f t="shared" si="21"/>
        <v>-0.28201053868136583</v>
      </c>
    </row>
    <row r="89" spans="1:11" ht="12.75">
      <c r="A89" s="87">
        <v>39873</v>
      </c>
      <c r="B89" s="88">
        <f>Indices!C89</f>
        <v>207.7415313737762</v>
      </c>
      <c r="C89" s="88">
        <f t="shared" si="16"/>
        <v>-6.036110226899016</v>
      </c>
      <c r="D89" s="88">
        <f t="shared" si="17"/>
        <v>-11.65060310135852</v>
      </c>
      <c r="E89" s="99">
        <f t="shared" si="18"/>
        <v>-0.1669414477460588</v>
      </c>
      <c r="G89" s="87">
        <v>39873</v>
      </c>
      <c r="H89" s="88">
        <f>Indices!B89</f>
        <v>149.98620988554205</v>
      </c>
      <c r="I89" s="88">
        <f t="shared" si="19"/>
        <v>-10.168360947748589</v>
      </c>
      <c r="J89" s="88">
        <f t="shared" si="20"/>
        <v>4.8742637030874345</v>
      </c>
      <c r="K89" s="99">
        <f t="shared" si="21"/>
        <v>-0.38452303961196443</v>
      </c>
    </row>
    <row r="90" spans="1:11" ht="12.75">
      <c r="A90" s="87">
        <v>39904</v>
      </c>
      <c r="B90" s="88">
        <f>Indices!C90</f>
        <v>207.29931415560128</v>
      </c>
      <c r="C90" s="88">
        <f t="shared" si="16"/>
        <v>-0.21286895078253673</v>
      </c>
      <c r="D90" s="88">
        <f t="shared" si="17"/>
        <v>-11.863472052141057</v>
      </c>
      <c r="E90" s="99">
        <f t="shared" si="18"/>
        <v>-0.2504764224669219</v>
      </c>
      <c r="G90" s="87">
        <v>39904</v>
      </c>
      <c r="H90" s="88">
        <f>Indices!B90</f>
        <v>170.01930616024117</v>
      </c>
      <c r="I90" s="88">
        <f t="shared" si="19"/>
        <v>13.356625445757206</v>
      </c>
      <c r="J90" s="88">
        <f t="shared" si="20"/>
        <v>18.23088914884464</v>
      </c>
      <c r="K90" s="99">
        <f t="shared" si="21"/>
        <v>-0.30501288452246733</v>
      </c>
    </row>
    <row r="91" spans="1:11" ht="12.75">
      <c r="A91" s="87">
        <v>39934</v>
      </c>
      <c r="B91" s="88">
        <f>Indices!C91</f>
        <v>210.71663226251232</v>
      </c>
      <c r="C91" s="88">
        <f>((B91-B90)/B90)*100</f>
        <v>1.6484946517217904</v>
      </c>
      <c r="D91" s="88">
        <f>C91+D90</f>
        <v>-10.214977400419267</v>
      </c>
      <c r="E91" s="99">
        <f>+(B91/B79-1)</f>
        <v>-0.2708036215581733</v>
      </c>
      <c r="G91" s="87">
        <v>39934</v>
      </c>
      <c r="H91" s="88">
        <f>Indices!B91</f>
        <v>189.09136279164449</v>
      </c>
      <c r="I91" s="88">
        <f>((H91-H90)/H90)*100</f>
        <v>11.217582909924435</v>
      </c>
      <c r="J91" s="88">
        <f>I91+J90</f>
        <v>29.448472058769074</v>
      </c>
      <c r="K91" s="99">
        <f>+(H91/H79-1)</f>
        <v>-0.2193195065744884</v>
      </c>
    </row>
    <row r="92" spans="1:11" ht="12.75">
      <c r="A92" s="87">
        <v>39965</v>
      </c>
      <c r="B92" s="88">
        <f>Indices!C92</f>
        <v>205.38260909493704</v>
      </c>
      <c r="C92" s="88">
        <f>((B92-B91)/B91)*100</f>
        <v>-2.5313726355165533</v>
      </c>
      <c r="D92" s="88">
        <f>C92+D91</f>
        <v>-12.74635003593582</v>
      </c>
      <c r="E92" s="99">
        <f>+(B92/B80-1)</f>
        <v>-0.30026121188388355</v>
      </c>
      <c r="G92" s="87">
        <v>39965</v>
      </c>
      <c r="H92" s="88">
        <f>Indices!B92</f>
        <v>196.96092144231466</v>
      </c>
      <c r="I92" s="88">
        <f>((H92-H91)/H91)*100</f>
        <v>4.161775839196559</v>
      </c>
      <c r="J92" s="88">
        <f>I92+J91</f>
        <v>33.610247897965635</v>
      </c>
      <c r="K92" s="99">
        <f>+(H92/H80-1)</f>
        <v>-0.258075048853489</v>
      </c>
    </row>
    <row r="93" spans="1:11" ht="12.75">
      <c r="A93" s="87">
        <v>39995</v>
      </c>
      <c r="B93" s="88">
        <f>Indices!C93</f>
        <v>205.8508877327001</v>
      </c>
      <c r="C93" s="88">
        <f>((B93-B92)/B92)*100</f>
        <v>0.2280030621027918</v>
      </c>
      <c r="D93" s="88">
        <f>C93+D92</f>
        <v>-12.518346973833028</v>
      </c>
      <c r="E93" s="99">
        <f>+(B93/B81-1)</f>
        <v>-0.34001938127793296</v>
      </c>
      <c r="G93" s="87">
        <v>39995</v>
      </c>
      <c r="H93" s="88">
        <f>Indices!B93</f>
        <v>190.79871029596214</v>
      </c>
      <c r="I93" s="88">
        <f>((H93-H92)/H92)*100</f>
        <v>-3.128646586961307</v>
      </c>
      <c r="J93" s="88">
        <f>I93+J92</f>
        <v>30.48160131100433</v>
      </c>
      <c r="K93" s="99">
        <f>+(H93/H81-1)</f>
        <v>-0.293708979532306</v>
      </c>
    </row>
    <row r="94" spans="1:11" ht="12.75">
      <c r="A94" s="87">
        <v>40026</v>
      </c>
      <c r="B94" s="88">
        <f>Indices!C94</f>
        <v>204.6609223924489</v>
      </c>
      <c r="C94" s="88">
        <f aca="true" t="shared" si="22" ref="C94:C110">((B94-B93)/B93)*100</f>
        <v>-0.5780715125194847</v>
      </c>
      <c r="D94" s="88">
        <f aca="true" t="shared" si="23" ref="D94:D110">C94+D93</f>
        <v>-13.096418486352512</v>
      </c>
      <c r="E94" s="99">
        <f aca="true" t="shared" si="24" ref="E94:E110">+(B94/B82-1)</f>
        <v>-0.3475070668970216</v>
      </c>
      <c r="G94" s="87">
        <v>40026</v>
      </c>
      <c r="H94" s="88">
        <f>Indices!B94</f>
        <v>189.50900625808532</v>
      </c>
      <c r="I94" s="88">
        <f aca="true" t="shared" si="25" ref="I94:I110">((H94-H93)/H93)*100</f>
        <v>-0.6759500815682981</v>
      </c>
      <c r="J94" s="88">
        <f aca="true" t="shared" si="26" ref="J94:J110">I94+J93</f>
        <v>29.80565122943603</v>
      </c>
      <c r="K94" s="99">
        <f aca="true" t="shared" si="27" ref="K94:K110">+(H94/H82-1)</f>
        <v>-0.14681448632668126</v>
      </c>
    </row>
    <row r="95" spans="1:11" ht="12.75">
      <c r="A95" s="87">
        <v>40057</v>
      </c>
      <c r="B95" s="88">
        <f>Indices!C95</f>
        <v>210.57009205448745</v>
      </c>
      <c r="C95" s="88">
        <f t="shared" si="22"/>
        <v>2.8872974835456784</v>
      </c>
      <c r="D95" s="88">
        <f t="shared" si="23"/>
        <v>-10.209121002806834</v>
      </c>
      <c r="E95" s="99">
        <f t="shared" si="24"/>
        <v>-0.30299505652406467</v>
      </c>
      <c r="G95" s="87">
        <v>40057</v>
      </c>
      <c r="H95" s="88">
        <f>Indices!B95</f>
        <v>181.72744167109923</v>
      </c>
      <c r="I95" s="88">
        <f t="shared" si="25"/>
        <v>-4.106171385009886</v>
      </c>
      <c r="J95" s="88">
        <f t="shared" si="26"/>
        <v>25.699479844426143</v>
      </c>
      <c r="K95" s="99">
        <f t="shared" si="27"/>
        <v>-0.17740952664041</v>
      </c>
    </row>
    <row r="96" spans="1:11" ht="12.75">
      <c r="A96" s="87">
        <v>40087</v>
      </c>
      <c r="B96" s="88">
        <f>Indices!C96</f>
        <v>214.69971020093507</v>
      </c>
      <c r="C96" s="88">
        <f t="shared" si="22"/>
        <v>1.961160821157375</v>
      </c>
      <c r="D96" s="88">
        <f t="shared" si="23"/>
        <v>-8.247960181649459</v>
      </c>
      <c r="E96" s="99">
        <f t="shared" si="24"/>
        <v>-0.2370046069486863</v>
      </c>
      <c r="G96" s="87">
        <v>40087</v>
      </c>
      <c r="H96" s="88">
        <f>Indices!B96</f>
        <v>181.25276154077795</v>
      </c>
      <c r="I96" s="88">
        <f t="shared" si="25"/>
        <v>-0.26120443118347436</v>
      </c>
      <c r="J96" s="88">
        <f t="shared" si="26"/>
        <v>25.438275413242668</v>
      </c>
      <c r="K96" s="99">
        <f t="shared" si="27"/>
        <v>-0.17223828802776164</v>
      </c>
    </row>
    <row r="97" spans="1:11" ht="12.75">
      <c r="A97" s="87">
        <v>40118</v>
      </c>
      <c r="B97" s="88">
        <f>Indices!C97</f>
        <v>216.46851623060866</v>
      </c>
      <c r="C97" s="88">
        <f t="shared" si="22"/>
        <v>0.8238511491320497</v>
      </c>
      <c r="D97" s="88">
        <f t="shared" si="23"/>
        <v>-7.424109032517409</v>
      </c>
      <c r="E97" s="99">
        <f t="shared" si="24"/>
        <v>-0.15538627953072692</v>
      </c>
      <c r="G97" s="87">
        <v>40118</v>
      </c>
      <c r="H97" s="88">
        <f>Indices!B97</f>
        <v>183.89035545661696</v>
      </c>
      <c r="I97" s="88">
        <f t="shared" si="25"/>
        <v>1.455202057843187</v>
      </c>
      <c r="J97" s="88">
        <f t="shared" si="26"/>
        <v>26.893477471085856</v>
      </c>
      <c r="K97" s="99">
        <f t="shared" si="27"/>
        <v>-0.13709652569139508</v>
      </c>
    </row>
    <row r="98" spans="1:11" ht="12.75">
      <c r="A98" s="87">
        <v>40148</v>
      </c>
      <c r="B98" s="88">
        <f>Indices!C98</f>
        <v>221.0750669689096</v>
      </c>
      <c r="C98" s="88">
        <f t="shared" si="22"/>
        <v>2.128046525432585</v>
      </c>
      <c r="D98" s="88">
        <f t="shared" si="23"/>
        <v>-5.296062507084824</v>
      </c>
      <c r="E98" s="99">
        <f t="shared" si="24"/>
        <v>-0.05593318239923817</v>
      </c>
      <c r="G98" s="87">
        <v>40148</v>
      </c>
      <c r="H98" s="88">
        <f>Indices!B98</f>
        <v>166.31075037922815</v>
      </c>
      <c r="I98" s="88">
        <f t="shared" si="25"/>
        <v>-9.559829841938692</v>
      </c>
      <c r="J98" s="88">
        <f t="shared" si="26"/>
        <v>17.333647629147166</v>
      </c>
      <c r="K98" s="99">
        <f t="shared" si="27"/>
        <v>0.14982611617074193</v>
      </c>
    </row>
    <row r="99" spans="1:11" ht="12.75">
      <c r="A99" s="87">
        <v>40179</v>
      </c>
      <c r="B99" s="88">
        <f>Indices!C99</f>
        <v>229.19695513964209</v>
      </c>
      <c r="C99" s="88">
        <f t="shared" si="22"/>
        <v>3.6738146377559135</v>
      </c>
      <c r="D99" s="88">
        <f t="shared" si="23"/>
        <v>-1.6222478693289104</v>
      </c>
      <c r="E99" s="99">
        <f t="shared" si="24"/>
        <v>0.03138597701627388</v>
      </c>
      <c r="G99" s="87">
        <v>40179</v>
      </c>
      <c r="H99" s="88">
        <f>Indices!B99</f>
        <v>159.57460780257813</v>
      </c>
      <c r="I99" s="88">
        <f t="shared" si="25"/>
        <v>-4.050335027224647</v>
      </c>
      <c r="J99" s="88">
        <f t="shared" si="26"/>
        <v>13.283312601922518</v>
      </c>
      <c r="K99" s="99">
        <f t="shared" si="27"/>
        <v>-0.01227236496557449</v>
      </c>
    </row>
    <row r="100" spans="1:11" ht="12.75">
      <c r="A100" s="87">
        <v>40210</v>
      </c>
      <c r="B100" s="88">
        <f>Indices!C100</f>
        <v>230.39869090636367</v>
      </c>
      <c r="C100" s="88">
        <f t="shared" si="22"/>
        <v>0.5243244902574755</v>
      </c>
      <c r="D100" s="88">
        <f t="shared" si="23"/>
        <v>-1.097923379071435</v>
      </c>
      <c r="E100" s="99">
        <f t="shared" si="24"/>
        <v>0.04211984252876033</v>
      </c>
      <c r="G100" s="87">
        <v>40210</v>
      </c>
      <c r="H100" s="88">
        <f>Indices!B100</f>
        <v>151.66236546430002</v>
      </c>
      <c r="I100" s="88">
        <f t="shared" si="25"/>
        <v>-4.958334190654531</v>
      </c>
      <c r="J100" s="88">
        <f t="shared" si="26"/>
        <v>8.324978411267987</v>
      </c>
      <c r="K100" s="99">
        <f t="shared" si="27"/>
        <v>-0.09164456635070051</v>
      </c>
    </row>
    <row r="101" spans="1:11" ht="12.75">
      <c r="A101" s="87">
        <v>40238</v>
      </c>
      <c r="B101" s="88">
        <f>Indices!C101</f>
        <v>232.9484029125238</v>
      </c>
      <c r="C101" s="88">
        <f t="shared" si="22"/>
        <v>1.1066521238162543</v>
      </c>
      <c r="D101" s="88">
        <f t="shared" si="23"/>
        <v>0.008728744744819439</v>
      </c>
      <c r="E101" s="99">
        <f t="shared" si="24"/>
        <v>0.12133766114101885</v>
      </c>
      <c r="G101" s="87">
        <v>40238</v>
      </c>
      <c r="H101" s="88">
        <f>Indices!B101</f>
        <v>147.74301793371552</v>
      </c>
      <c r="I101" s="88">
        <f t="shared" si="25"/>
        <v>-2.5842584734754666</v>
      </c>
      <c r="J101" s="88">
        <f t="shared" si="26"/>
        <v>5.7407199377925195</v>
      </c>
      <c r="K101" s="99">
        <f t="shared" si="27"/>
        <v>-0.014955987977417151</v>
      </c>
    </row>
    <row r="102" spans="1:11" ht="12.75">
      <c r="A102" s="87">
        <v>40269</v>
      </c>
      <c r="B102" s="88">
        <f>Indices!C102</f>
        <v>234.83920428760882</v>
      </c>
      <c r="C102" s="88">
        <f t="shared" si="22"/>
        <v>0.8116824805169676</v>
      </c>
      <c r="D102" s="88">
        <f t="shared" si="23"/>
        <v>0.820411225261787</v>
      </c>
      <c r="E102" s="99">
        <f t="shared" si="24"/>
        <v>0.1328508502026966</v>
      </c>
      <c r="G102" s="87">
        <v>40269</v>
      </c>
      <c r="H102" s="88">
        <f>Indices!B102</f>
        <v>150.50251833756886</v>
      </c>
      <c r="I102" s="88">
        <f t="shared" si="25"/>
        <v>1.8677704316906396</v>
      </c>
      <c r="J102" s="88">
        <f t="shared" si="26"/>
        <v>7.608490369483159</v>
      </c>
      <c r="K102" s="99">
        <f t="shared" si="27"/>
        <v>-0.11479159786876192</v>
      </c>
    </row>
    <row r="103" spans="1:11" ht="12.75">
      <c r="A103" s="87">
        <v>40299</v>
      </c>
      <c r="B103" s="88">
        <f>Indices!C103</f>
        <v>234.79944881650218</v>
      </c>
      <c r="C103" s="88">
        <f t="shared" si="22"/>
        <v>-0.016928805063551506</v>
      </c>
      <c r="D103" s="88">
        <f t="shared" si="23"/>
        <v>0.8034824201982355</v>
      </c>
      <c r="E103" s="99">
        <f t="shared" si="24"/>
        <v>0.11429006004607789</v>
      </c>
      <c r="G103" s="87">
        <v>40299</v>
      </c>
      <c r="H103" s="88">
        <f>Indices!B103</f>
        <v>148.16985480979494</v>
      </c>
      <c r="I103" s="88">
        <f t="shared" si="25"/>
        <v>-1.5499166083997886</v>
      </c>
      <c r="J103" s="88">
        <f t="shared" si="26"/>
        <v>6.0585737610833705</v>
      </c>
      <c r="K103" s="99">
        <f t="shared" si="27"/>
        <v>-0.21641130180514923</v>
      </c>
    </row>
    <row r="104" spans="1:11" ht="12.75">
      <c r="A104" s="87">
        <v>40330</v>
      </c>
      <c r="B104" s="88">
        <f>Indices!C104</f>
        <v>229.3078127531248</v>
      </c>
      <c r="C104" s="88">
        <f t="shared" si="22"/>
        <v>-2.3388624168658643</v>
      </c>
      <c r="D104" s="88">
        <f t="shared" si="23"/>
        <v>-1.5353799966676287</v>
      </c>
      <c r="E104" s="99">
        <f t="shared" si="24"/>
        <v>0.11649089357477416</v>
      </c>
      <c r="G104" s="87">
        <v>40330</v>
      </c>
      <c r="H104" s="88">
        <f>Indices!B104</f>
        <v>149.12531274009575</v>
      </c>
      <c r="I104" s="88">
        <f t="shared" si="25"/>
        <v>0.6448396210736167</v>
      </c>
      <c r="J104" s="88">
        <f t="shared" si="26"/>
        <v>6.703413382156987</v>
      </c>
      <c r="K104" s="99">
        <f t="shared" si="27"/>
        <v>-0.24286852616207355</v>
      </c>
    </row>
    <row r="105" spans="1:11" ht="12.75">
      <c r="A105" s="87">
        <v>40360</v>
      </c>
      <c r="B105" s="88">
        <f>Indices!C105</f>
        <v>226.9380500108144</v>
      </c>
      <c r="C105" s="88">
        <f t="shared" si="22"/>
        <v>-1.0334417802247806</v>
      </c>
      <c r="D105" s="88">
        <f t="shared" si="23"/>
        <v>-2.5688217768924093</v>
      </c>
      <c r="E105" s="99">
        <f t="shared" si="24"/>
        <v>0.10243901549502299</v>
      </c>
      <c r="G105" s="87">
        <v>40360</v>
      </c>
      <c r="H105" s="88">
        <f>Indices!B105</f>
        <v>162.9229789273918</v>
      </c>
      <c r="I105" s="88">
        <f t="shared" si="25"/>
        <v>9.25239715094071</v>
      </c>
      <c r="J105" s="88">
        <f t="shared" si="26"/>
        <v>15.955810533097697</v>
      </c>
      <c r="K105" s="99">
        <f t="shared" si="27"/>
        <v>-0.14610020856708206</v>
      </c>
    </row>
    <row r="106" spans="1:11" ht="12.75">
      <c r="A106" s="87">
        <v>40391</v>
      </c>
      <c r="B106" s="88">
        <f>Indices!C106</f>
        <v>227.47714911584575</v>
      </c>
      <c r="C106" s="88">
        <f t="shared" si="22"/>
        <v>0.2375534226215702</v>
      </c>
      <c r="D106" s="88">
        <f t="shared" si="23"/>
        <v>-2.331268354270839</v>
      </c>
      <c r="E106" s="99">
        <f t="shared" si="24"/>
        <v>0.11148306406850561</v>
      </c>
      <c r="G106" s="87">
        <v>40391</v>
      </c>
      <c r="H106" s="88">
        <f>Indices!B106</f>
        <v>176.38607067105323</v>
      </c>
      <c r="I106" s="88">
        <f t="shared" si="25"/>
        <v>8.26347015767579</v>
      </c>
      <c r="J106" s="88">
        <f t="shared" si="26"/>
        <v>24.219280690773488</v>
      </c>
      <c r="K106" s="99">
        <f t="shared" si="27"/>
        <v>-0.06924702865657184</v>
      </c>
    </row>
    <row r="107" spans="1:11" ht="12.75">
      <c r="A107" s="87">
        <v>40422</v>
      </c>
      <c r="B107" s="88">
        <f>Indices!C107</f>
        <v>232.83119670026431</v>
      </c>
      <c r="C107" s="88">
        <f t="shared" si="22"/>
        <v>2.3536639197513183</v>
      </c>
      <c r="D107" s="88">
        <f t="shared" si="23"/>
        <v>0.022395565480479274</v>
      </c>
      <c r="E107" s="99">
        <f t="shared" si="24"/>
        <v>0.10571826430135456</v>
      </c>
      <c r="G107" s="87">
        <v>40422</v>
      </c>
      <c r="H107" s="88">
        <f>Indices!B107</f>
        <v>193.0130086746387</v>
      </c>
      <c r="I107" s="88">
        <f t="shared" si="25"/>
        <v>9.426446170227052</v>
      </c>
      <c r="J107" s="88">
        <f t="shared" si="26"/>
        <v>33.64572686100054</v>
      </c>
      <c r="K107" s="99">
        <f t="shared" si="27"/>
        <v>0.06210161162101624</v>
      </c>
    </row>
    <row r="108" spans="1:11" ht="12.75">
      <c r="A108" s="87">
        <v>40452</v>
      </c>
      <c r="B108" s="88">
        <f>Indices!C108</f>
        <v>237.3930831698</v>
      </c>
      <c r="C108" s="88">
        <f t="shared" si="22"/>
        <v>1.9593106654897483</v>
      </c>
      <c r="D108" s="88">
        <f t="shared" si="23"/>
        <v>1.9817062309702276</v>
      </c>
      <c r="E108" s="99">
        <f t="shared" si="24"/>
        <v>0.1056982002799467</v>
      </c>
      <c r="G108" s="87">
        <v>40452</v>
      </c>
      <c r="H108" s="88">
        <f>Indices!B108</f>
        <v>202.80139973309932</v>
      </c>
      <c r="I108" s="88">
        <f t="shared" si="25"/>
        <v>5.0713633892733405</v>
      </c>
      <c r="J108" s="88">
        <f t="shared" si="26"/>
        <v>38.717090250273884</v>
      </c>
      <c r="K108" s="99">
        <f t="shared" si="27"/>
        <v>0.11888722692632392</v>
      </c>
    </row>
    <row r="109" spans="1:11" ht="12.75">
      <c r="A109" s="87">
        <v>40483</v>
      </c>
      <c r="B109" s="88">
        <f>Indices!C109</f>
        <v>243.5192438213561</v>
      </c>
      <c r="C109" s="88">
        <f t="shared" si="22"/>
        <v>2.5805977873307437</v>
      </c>
      <c r="D109" s="88">
        <f t="shared" si="23"/>
        <v>4.5623040183009715</v>
      </c>
      <c r="E109" s="99">
        <f t="shared" si="24"/>
        <v>0.12496379640690902</v>
      </c>
      <c r="G109" s="87">
        <v>40483</v>
      </c>
      <c r="H109" s="88">
        <f>Indices!B109</f>
        <v>218.33251249318707</v>
      </c>
      <c r="I109" s="88">
        <f t="shared" si="25"/>
        <v>7.6582867675113535</v>
      </c>
      <c r="J109" s="88">
        <f t="shared" si="26"/>
        <v>46.37537701778524</v>
      </c>
      <c r="K109" s="99">
        <f t="shared" si="27"/>
        <v>0.1872972454213111</v>
      </c>
    </row>
    <row r="110" spans="1:11" ht="12.75">
      <c r="A110" s="87">
        <v>40513</v>
      </c>
      <c r="B110" s="88">
        <f>Indices!C110</f>
        <v>243.34796517856188</v>
      </c>
      <c r="C110" s="88">
        <f t="shared" si="22"/>
        <v>-0.07033474648922172</v>
      </c>
      <c r="D110" s="88">
        <f t="shared" si="23"/>
        <v>4.49196927181175</v>
      </c>
      <c r="E110" s="99">
        <f t="shared" si="24"/>
        <v>0.10074812377093867</v>
      </c>
      <c r="G110" s="87">
        <v>40513</v>
      </c>
      <c r="H110" s="88">
        <f>Indices!B110</f>
        <v>217.97259050583457</v>
      </c>
      <c r="I110" s="88">
        <f t="shared" si="25"/>
        <v>-0.16485038496670265</v>
      </c>
      <c r="J110" s="88">
        <f t="shared" si="26"/>
        <v>46.210526632818535</v>
      </c>
      <c r="K110" s="99">
        <f t="shared" si="27"/>
        <v>0.3106343998136327</v>
      </c>
    </row>
  </sheetData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</cp:lastModifiedBy>
  <cp:lastPrinted>2009-02-09T20:50:07Z</cp:lastPrinted>
  <dcterms:created xsi:type="dcterms:W3CDTF">2007-06-27T18:26:33Z</dcterms:created>
  <dcterms:modified xsi:type="dcterms:W3CDTF">2011-03-16T21:16:06Z</dcterms:modified>
  <cp:category/>
  <cp:version/>
  <cp:contentType/>
  <cp:contentStatus/>
</cp:coreProperties>
</file>